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95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_FilterDatabase" localSheetId="0" hidden="1">'Приложение 1'!$A$8:$AY$107</definedName>
    <definedName name="_xlnm._FilterDatabase" localSheetId="2" hidden="1">'Приложение 3'!$A$7:$IV$10</definedName>
    <definedName name="_xlnm.Print_Titles" localSheetId="0">'Приложение 1'!$4:$8</definedName>
    <definedName name="_xlnm.Print_Titles" localSheetId="1">'Приложение 2'!$5:$9</definedName>
    <definedName name="_xlnm.Print_Titles" localSheetId="2">'Приложение 3'!$4:$7</definedName>
    <definedName name="_xlnm.Print_Area" localSheetId="0">'Приложение 1'!$A$2:$T$107</definedName>
    <definedName name="_xlnm.Print_Area" localSheetId="1">'Приложение 2'!$A$3:$V$108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  <author>goverm</author>
    <author>Джа бэтмен</author>
    <author>Кучеренко Мария Михайловна</author>
    <author>Шевцов Андрей Викторович</author>
  </authors>
  <commentList>
    <comment ref="V13" authorId="0">
      <text>
        <r>
          <rPr>
            <b/>
            <sz val="9"/>
            <rFont val="Tahoma"/>
            <family val="2"/>
          </rPr>
          <t>ЦО, ХВС</t>
        </r>
      </text>
    </comment>
    <comment ref="V14" authorId="1">
      <text>
        <r>
          <rPr>
            <b/>
            <sz val="9"/>
            <rFont val="Tahoma"/>
            <family val="2"/>
          </rPr>
          <t>ХВС</t>
        </r>
      </text>
    </comment>
    <comment ref="V15" authorId="0">
      <text>
        <r>
          <rPr>
            <b/>
            <sz val="9"/>
            <rFont val="Tahoma"/>
            <family val="2"/>
          </rPr>
          <t>Крыша</t>
        </r>
      </text>
    </comment>
    <comment ref="V17" authorId="1">
      <text>
        <r>
          <rPr>
            <sz val="9"/>
            <rFont val="Tahoma"/>
            <family val="2"/>
          </rPr>
          <t>ХВС</t>
        </r>
      </text>
    </comment>
    <comment ref="V18" authorId="2">
      <text>
        <r>
          <rPr>
            <b/>
            <sz val="9"/>
            <rFont val="Tahoma"/>
            <family val="2"/>
          </rPr>
          <t>ХВС,Электроснабжение</t>
        </r>
      </text>
    </comment>
    <comment ref="V19" authorId="1">
      <text>
        <r>
          <rPr>
            <b/>
            <sz val="9"/>
            <rFont val="Tahoma"/>
            <family val="2"/>
          </rPr>
          <t>КНС</t>
        </r>
      </text>
    </comment>
    <comment ref="V26" authorId="1">
      <text>
        <r>
          <rPr>
            <b/>
            <sz val="9"/>
            <rFont val="Tahoma"/>
            <family val="2"/>
          </rPr>
          <t>ХВС</t>
        </r>
      </text>
    </comment>
    <comment ref="V28" authorId="1">
      <text>
        <r>
          <rPr>
            <b/>
            <sz val="9"/>
            <rFont val="Tahoma"/>
            <family val="2"/>
          </rPr>
          <t>ХВС</t>
        </r>
      </text>
    </comment>
    <comment ref="V32" authorId="3">
      <text>
        <r>
          <rPr>
            <b/>
            <sz val="9"/>
            <rFont val="Tahoma"/>
            <family val="2"/>
          </rPr>
          <t>Кучеренко Мария Михайловна:</t>
        </r>
        <r>
          <rPr>
            <sz val="9"/>
            <rFont val="Tahoma"/>
            <family val="2"/>
          </rPr>
          <t xml:space="preserve">
ВО</t>
        </r>
      </text>
    </comment>
    <comment ref="V33" authorId="1">
      <text>
        <r>
          <rPr>
            <b/>
            <sz val="9"/>
            <rFont val="Tahoma"/>
            <family val="2"/>
          </rPr>
          <t>КНС</t>
        </r>
      </text>
    </comment>
    <comment ref="V44" authorId="1">
      <text>
        <r>
          <rPr>
            <b/>
            <sz val="9"/>
            <rFont val="Tahoma"/>
            <family val="2"/>
          </rPr>
          <t>КНС, хв, гвс</t>
        </r>
        <r>
          <rPr>
            <sz val="9"/>
            <rFont val="Tahoma"/>
            <family val="2"/>
          </rPr>
          <t xml:space="preserve">
</t>
        </r>
      </text>
    </comment>
    <comment ref="V45" authorId="1">
      <text>
        <r>
          <rPr>
            <b/>
            <sz val="9"/>
            <rFont val="Tahoma"/>
            <family val="2"/>
          </rPr>
          <t>кровля</t>
        </r>
      </text>
    </comment>
    <comment ref="V48" authorId="1">
      <text>
        <r>
          <rPr>
            <b/>
            <sz val="9"/>
            <rFont val="Tahoma"/>
            <family val="2"/>
          </rPr>
          <t>крыша</t>
        </r>
      </text>
    </comment>
    <comment ref="V50" authorId="1">
      <text>
        <r>
          <rPr>
            <b/>
            <sz val="9"/>
            <rFont val="Tahoma"/>
            <family val="2"/>
          </rPr>
          <t>хвс</t>
        </r>
      </text>
    </comment>
    <comment ref="V51" authorId="1">
      <text>
        <r>
          <rPr>
            <b/>
            <sz val="9"/>
            <rFont val="Tahoma"/>
            <family val="2"/>
          </rPr>
          <t>крыша</t>
        </r>
      </text>
    </comment>
    <comment ref="V52" authorId="1">
      <text>
        <r>
          <rPr>
            <b/>
            <sz val="9"/>
            <rFont val="Tahoma"/>
            <family val="2"/>
          </rPr>
          <t>крыша</t>
        </r>
      </text>
    </comment>
    <comment ref="V54" authorId="1">
      <text>
        <r>
          <rPr>
            <b/>
            <sz val="9"/>
            <rFont val="Tahoma"/>
            <family val="2"/>
          </rPr>
          <t>хвс</t>
        </r>
      </text>
    </comment>
    <comment ref="V55" authorId="2">
      <text>
        <r>
          <rPr>
            <b/>
            <sz val="9"/>
            <rFont val="Tahoma"/>
            <family val="2"/>
          </rPr>
          <t>ЦО,КНС</t>
        </r>
      </text>
    </comment>
    <comment ref="V56" authorId="2">
      <text>
        <r>
          <rPr>
            <b/>
            <sz val="9"/>
            <rFont val="Tahoma"/>
            <family val="2"/>
          </rPr>
          <t>ХВС,КНС</t>
        </r>
      </text>
    </comment>
    <comment ref="V57" authorId="1">
      <text>
        <r>
          <rPr>
            <b/>
            <sz val="9"/>
            <rFont val="Tahoma"/>
            <family val="2"/>
          </rPr>
          <t>Водоотведение</t>
        </r>
      </text>
    </comment>
    <comment ref="V58" authorId="1">
      <text>
        <r>
          <rPr>
            <b/>
            <sz val="9"/>
            <rFont val="Tahoma"/>
            <family val="2"/>
          </rPr>
          <t>водоотведение</t>
        </r>
      </text>
    </comment>
    <comment ref="V59" authorId="0">
      <text>
        <r>
          <rPr>
            <b/>
            <sz val="9"/>
            <rFont val="Tahoma"/>
            <family val="2"/>
          </rPr>
          <t>хвс</t>
        </r>
      </text>
    </comment>
    <comment ref="V60" authorId="1">
      <text>
        <r>
          <rPr>
            <b/>
            <sz val="9"/>
            <rFont val="Tahoma"/>
            <family val="2"/>
          </rPr>
          <t>водоотведение</t>
        </r>
      </text>
    </comment>
    <comment ref="V61" authorId="0">
      <text>
        <r>
          <rPr>
            <b/>
            <sz val="9"/>
            <rFont val="Tahoma"/>
            <family val="2"/>
          </rPr>
          <t xml:space="preserve">
КНС, фасад</t>
        </r>
      </text>
    </comment>
    <comment ref="V62" authorId="1">
      <text>
        <r>
          <rPr>
            <sz val="9"/>
            <rFont val="Tahoma"/>
            <family val="2"/>
          </rPr>
          <t xml:space="preserve">фасад
</t>
        </r>
      </text>
    </comment>
    <comment ref="V63" authorId="0">
      <text>
        <r>
          <rPr>
            <b/>
            <sz val="9"/>
            <rFont val="Tahoma"/>
            <family val="2"/>
          </rPr>
          <t>КНС</t>
        </r>
      </text>
    </comment>
    <comment ref="V64" authorId="1">
      <text>
        <r>
          <rPr>
            <b/>
            <sz val="9"/>
            <rFont val="Tahoma"/>
            <family val="2"/>
          </rPr>
          <t>ХВС,КНС</t>
        </r>
      </text>
    </comment>
    <comment ref="V66" authorId="1">
      <text>
        <r>
          <rPr>
            <b/>
            <sz val="9"/>
            <rFont val="Tahoma"/>
            <family val="2"/>
          </rPr>
          <t>крыши</t>
        </r>
      </text>
    </comment>
    <comment ref="V67" authorId="1">
      <text>
        <r>
          <rPr>
            <b/>
            <sz val="9"/>
            <rFont val="Tahoma"/>
            <family val="2"/>
          </rPr>
          <t>ЦО</t>
        </r>
      </text>
    </comment>
    <comment ref="V68" authorId="1">
      <text>
        <r>
          <rPr>
            <sz val="9"/>
            <rFont val="Tahoma"/>
            <family val="2"/>
          </rPr>
          <t xml:space="preserve">фасад
</t>
        </r>
      </text>
    </comment>
    <comment ref="V69" authorId="1">
      <text>
        <r>
          <rPr>
            <b/>
            <sz val="9"/>
            <rFont val="Tahoma"/>
            <family val="2"/>
          </rPr>
          <t>крыша</t>
        </r>
      </text>
    </comment>
    <comment ref="V70" authorId="1">
      <text>
        <r>
          <rPr>
            <b/>
            <sz val="9"/>
            <rFont val="Tahoma"/>
            <family val="2"/>
          </rPr>
          <t>крыша</t>
        </r>
      </text>
    </comment>
    <comment ref="V72" authorId="1">
      <text>
        <r>
          <rPr>
            <b/>
            <sz val="9"/>
            <rFont val="Tahoma"/>
            <family val="2"/>
          </rPr>
          <t>водоотведение</t>
        </r>
      </text>
    </comment>
    <comment ref="V73" authorId="2">
      <text>
        <r>
          <rPr>
            <b/>
            <sz val="9"/>
            <rFont val="Tahoma"/>
            <family val="2"/>
          </rPr>
          <t xml:space="preserve">КНС </t>
        </r>
      </text>
    </comment>
    <comment ref="V74" authorId="2">
      <text>
        <r>
          <rPr>
            <b/>
            <sz val="9"/>
            <rFont val="Tahoma"/>
            <family val="2"/>
          </rPr>
          <t>КНС</t>
        </r>
      </text>
    </comment>
    <comment ref="V75" authorId="1">
      <text>
        <r>
          <rPr>
            <sz val="9"/>
            <rFont val="Tahoma"/>
            <family val="2"/>
          </rPr>
          <t xml:space="preserve">ЦО, КНС
</t>
        </r>
      </text>
    </comment>
    <comment ref="V76" authorId="1">
      <text>
        <r>
          <rPr>
            <b/>
            <sz val="9"/>
            <rFont val="Tahoma"/>
            <family val="2"/>
          </rPr>
          <t>КНС,ХВС</t>
        </r>
      </text>
    </comment>
    <comment ref="V77" authorId="1">
      <text>
        <r>
          <rPr>
            <b/>
            <sz val="9"/>
            <rFont val="Tahoma"/>
            <family val="2"/>
          </rPr>
          <t>водоотведние</t>
        </r>
      </text>
    </comment>
    <comment ref="V78" authorId="2">
      <text>
        <r>
          <rPr>
            <b/>
            <sz val="9"/>
            <rFont val="Tahoma"/>
            <family val="2"/>
          </rPr>
          <t>ЦО,КНС</t>
        </r>
      </text>
    </comment>
    <comment ref="V81" authorId="1">
      <text>
        <r>
          <rPr>
            <b/>
            <sz val="9"/>
            <rFont val="Tahoma"/>
            <family val="2"/>
          </rPr>
          <t>ЦО</t>
        </r>
      </text>
    </comment>
    <comment ref="V82" authorId="1">
      <text>
        <r>
          <rPr>
            <b/>
            <sz val="9"/>
            <rFont val="Tahoma"/>
            <family val="2"/>
          </rPr>
          <t>ЦО</t>
        </r>
      </text>
    </comment>
    <comment ref="V83" authorId="1">
      <text>
        <r>
          <rPr>
            <b/>
            <sz val="9"/>
            <rFont val="Tahoma"/>
            <family val="2"/>
          </rPr>
          <t xml:space="preserve">ЦО, ВО
</t>
        </r>
      </text>
    </comment>
    <comment ref="V84" authorId="1">
      <text>
        <r>
          <rPr>
            <b/>
            <sz val="9"/>
            <rFont val="Tahoma"/>
            <family val="2"/>
          </rPr>
          <t>ХВС, ВО</t>
        </r>
      </text>
    </comment>
    <comment ref="V85" authorId="1">
      <text>
        <r>
          <rPr>
            <b/>
            <sz val="9"/>
            <rFont val="Tahoma"/>
            <family val="2"/>
          </rPr>
          <t>проек готов</t>
        </r>
      </text>
    </comment>
    <comment ref="V8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  <comment ref="V87" authorId="1">
      <text>
        <r>
          <rPr>
            <b/>
            <sz val="9"/>
            <rFont val="Tahoma"/>
            <family val="2"/>
          </rPr>
          <t>проект в 2018</t>
        </r>
      </text>
    </comment>
    <comment ref="V88" authorId="1">
      <text>
        <r>
          <rPr>
            <b/>
            <sz val="9"/>
            <rFont val="Tahoma"/>
            <family val="2"/>
          </rPr>
          <t>ЦО,ХВС, ГВС, ЭЭ</t>
        </r>
      </text>
    </comment>
    <comment ref="V89" authorId="1">
      <text>
        <r>
          <rPr>
            <sz val="9"/>
            <rFont val="Tahoma"/>
            <family val="2"/>
          </rPr>
          <t xml:space="preserve">
ЦО,ХВС, ГВС</t>
        </r>
      </text>
    </comment>
    <comment ref="V90" authorId="1">
      <text>
        <r>
          <rPr>
            <b/>
            <sz val="9"/>
            <rFont val="Tahoma"/>
            <family val="2"/>
          </rPr>
          <t xml:space="preserve">ТС, ХВС
</t>
        </r>
      </text>
    </comment>
    <comment ref="V91" authorId="4">
      <text>
        <r>
          <rPr>
            <b/>
            <sz val="9"/>
            <rFont val="Tahoma"/>
            <family val="2"/>
          </rPr>
          <t xml:space="preserve">ЦО, ХВС
ВО
</t>
        </r>
      </text>
    </comment>
    <comment ref="F9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дом искл. под снос по сейсмике</t>
        </r>
      </text>
    </comment>
    <comment ref="V92" authorId="1">
      <text>
        <r>
          <rPr>
            <b/>
            <sz val="9"/>
            <rFont val="Tahoma"/>
            <family val="2"/>
          </rPr>
          <t>хвс сумма по итогам торгов</t>
        </r>
      </text>
    </comment>
    <comment ref="V93" authorId="0">
      <text>
        <r>
          <rPr>
            <b/>
            <sz val="9"/>
            <rFont val="Tahoma"/>
            <family val="2"/>
          </rPr>
          <t>хвс</t>
        </r>
      </text>
    </comment>
    <comment ref="V9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ХВС, ВО</t>
        </r>
      </text>
    </comment>
    <comment ref="M9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дом искл. под снос по сейсмике</t>
        </r>
      </text>
    </comment>
    <comment ref="V95" authorId="0">
      <text>
        <r>
          <rPr>
            <b/>
            <sz val="9"/>
            <rFont val="Tahoma"/>
            <family val="2"/>
          </rPr>
          <t>крыша скатная по итогам торгов</t>
        </r>
      </text>
    </comment>
    <comment ref="V96" authorId="1">
      <text>
        <r>
          <rPr>
            <b/>
            <sz val="9"/>
            <rFont val="Tahoma"/>
            <family val="2"/>
          </rPr>
          <t xml:space="preserve">ТС, ВО.      В 2016 году выполнен ГВС </t>
        </r>
      </text>
    </comment>
    <comment ref="V9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КРЫША, ЦО, ЭЭ</t>
        </r>
      </text>
    </comment>
    <comment ref="V9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КРЫША
</t>
        </r>
      </text>
    </comment>
    <comment ref="V9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КРЫША
</t>
        </r>
      </text>
    </comment>
    <comment ref="V10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КРЫША</t>
        </r>
      </text>
    </comment>
    <comment ref="H10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 ВО выполнен в 2017 году</t>
        </r>
      </text>
    </comment>
    <comment ref="V101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КРЫША, ЦО, ХВС, ГВС, 
</t>
        </r>
      </text>
    </comment>
    <comment ref="V10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КРЫША</t>
        </r>
      </text>
    </comment>
    <comment ref="V103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КРЫША</t>
        </r>
      </text>
    </comment>
    <comment ref="M10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дом искл. под снос по сейсмике</t>
        </r>
      </text>
    </comment>
    <comment ref="V104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ПСД крыша по итогам торгов</t>
        </r>
      </text>
    </comment>
    <comment ref="V105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КРЫША, ХВС, ГВС, ТС, ВО, ЭЭ
</t>
        </r>
      </text>
    </comment>
    <comment ref="V10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КРЫША</t>
        </r>
      </text>
    </comment>
    <comment ref="V10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КРЫША</t>
        </r>
      </text>
    </comment>
    <comment ref="V108" authorId="1">
      <text>
        <r>
          <rPr>
            <b/>
            <sz val="9"/>
            <rFont val="Tahoma"/>
            <family val="2"/>
          </rPr>
          <t>ЦО, ХВС</t>
        </r>
      </text>
    </comment>
  </commentList>
</comments>
</file>

<file path=xl/sharedStrings.xml><?xml version="1.0" encoding="utf-8"?>
<sst xmlns="http://schemas.openxmlformats.org/spreadsheetml/2006/main" count="675" uniqueCount="209">
  <si>
    <t>г. Елизово, ул. Завойко, д. 11</t>
  </si>
  <si>
    <t>г. Елизово, ул. Ленина, д. 40</t>
  </si>
  <si>
    <t>г. Елизово, ул. Ленина, д. 42</t>
  </si>
  <si>
    <t>г. Елизово, ул. Партизанская, д. 13</t>
  </si>
  <si>
    <t>г. Елизово, ул. Северная, д. 20</t>
  </si>
  <si>
    <t>г. Елизово, ул. Северная, д. 22</t>
  </si>
  <si>
    <t>г. Елизово, пер. Тимирязевский, д. 4</t>
  </si>
  <si>
    <t>г. Елизово, пер. Тимирязевский, д. 7а</t>
  </si>
  <si>
    <t>г. Елизово, ул. Уральская, д. 13</t>
  </si>
  <si>
    <t>г. Елизово, ул. Крашенинникова, д. 8</t>
  </si>
  <si>
    <t>г. Елизово, ул. Крашенинникова, д. 19</t>
  </si>
  <si>
    <t>г. Елизово, ул. Пограничная, д. 19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</si>
  <si>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</si>
  <si>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</si>
  <si>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</si>
  <si>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</si>
  <si>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</si>
  <si>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</si>
  <si>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</si>
  <si>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</si>
  <si>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</si>
  <si>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</si>
  <si>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</si>
  <si>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</si>
  <si>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</si>
  <si>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</si>
  <si>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</si>
  <si>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</si>
  <si>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</si>
  <si>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</si>
  <si>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</si>
  <si>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</si>
  <si>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</si>
  <si>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</si>
  <si>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</si>
  <si>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</si>
  <si>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 xml:space="preserve">за счет средств краевого бюджета </t>
  </si>
  <si>
    <t>за счет средств Фонда содействия реформированию жилищно-коммунального хозяйства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</si>
  <si>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</si>
  <si>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</si>
  <si>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</si>
  <si>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</si>
  <si>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</si>
  <si>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</si>
  <si>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</si>
  <si>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</si>
  <si>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</si>
  <si>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</si>
  <si>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</si>
  <si>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</si>
  <si>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</si>
  <si>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</si>
  <si>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</si>
  <si>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</si>
  <si>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</si>
  <si>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</si>
  <si>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</si>
  <si>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Планируемый год проведения капитального ремонта</t>
  </si>
  <si>
    <t>Общая площадь МКД, всего</t>
  </si>
  <si>
    <t>Количество МКД</t>
  </si>
  <si>
    <t>I квартал</t>
  </si>
  <si>
    <t>II квартал</t>
  </si>
  <si>
    <t>III квартал</t>
  </si>
  <si>
    <t>IV квартал</t>
  </si>
  <si>
    <t>государственная экспертиза проектной документации</t>
  </si>
  <si>
    <t>проведение инженерно-геологических изысканий</t>
  </si>
  <si>
    <t>виды, установленные законом камчатского края от 02.12.2013 №359</t>
  </si>
  <si>
    <t>Всего</t>
  </si>
  <si>
    <t>отопление</t>
  </si>
  <si>
    <t>ХВС</t>
  </si>
  <si>
    <t>ГВС</t>
  </si>
  <si>
    <t>электро снабжение</t>
  </si>
  <si>
    <t>Х</t>
  </si>
  <si>
    <t>иные источники</t>
  </si>
  <si>
    <t>2017</t>
  </si>
  <si>
    <t>2018</t>
  </si>
  <si>
    <t>2017 год</t>
  </si>
  <si>
    <t>2018 год</t>
  </si>
  <si>
    <t>2019 год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</si>
  <si>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Камчатскому краю на 2017 - 2019 годы</t>
  </si>
  <si>
    <t>2. Реестр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по Камчатскому краю на 2017 - 2019 годы</t>
  </si>
  <si>
    <t>3. 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на 2014-2043 годы по Камчатскому краю на 2017 - 2019 годы.</t>
  </si>
  <si>
    <t>ИТОГО по Камчатскому краю на период 2017-2019 годы</t>
  </si>
  <si>
    <t>блочный</t>
  </si>
  <si>
    <t>Елизовское городское поселение</t>
  </si>
  <si>
    <t>33.02</t>
  </si>
  <si>
    <t>29.02</t>
  </si>
  <si>
    <t>панельный</t>
  </si>
  <si>
    <t>15.02</t>
  </si>
  <si>
    <t>28.02</t>
  </si>
  <si>
    <t>крупно-блочный</t>
  </si>
  <si>
    <t>23.02</t>
  </si>
  <si>
    <t>30.02</t>
  </si>
  <si>
    <t>22.02</t>
  </si>
  <si>
    <t>31.02</t>
  </si>
  <si>
    <t>25.02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</si>
  <si>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</si>
  <si>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</si>
  <si>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</si>
  <si>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</si>
  <si>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</si>
  <si>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</si>
  <si>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</si>
  <si>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</si>
  <si>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</si>
  <si>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</si>
  <si>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</si>
  <si>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</si>
  <si>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</si>
  <si>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</si>
  <si>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</si>
  <si>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</si>
  <si>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</si>
  <si>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</si>
  <si>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</si>
  <si>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</si>
  <si>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37.02</t>
  </si>
  <si>
    <t>32.02</t>
  </si>
  <si>
    <t>3.2.20</t>
  </si>
  <si>
    <t>3.2.21</t>
  </si>
  <si>
    <t>3.2.22</t>
  </si>
  <si>
    <t>3.2.23</t>
  </si>
  <si>
    <t>3.2.24</t>
  </si>
  <si>
    <t>3.2.25</t>
  </si>
  <si>
    <t>3.2.26</t>
  </si>
  <si>
    <t>3.2.27</t>
  </si>
  <si>
    <t>3.2.28</t>
  </si>
  <si>
    <t>водоотведение</t>
  </si>
  <si>
    <t>г. Елизово, пер. Радужный, д. 1</t>
  </si>
  <si>
    <t>г. Елизово, ул. Беринга, д. 4</t>
  </si>
  <si>
    <t>г. Елизово, ул. Беринга, д. 10</t>
  </si>
  <si>
    <t>г. Елизово, ул. Виталия Кручины, д. 18</t>
  </si>
  <si>
    <t>г. Елизово, ул. Виталия Кручины, д. 20</t>
  </si>
  <si>
    <t>г. Елизово, ул. Виталия Кручины, д. 26а</t>
  </si>
  <si>
    <t>г. Елизово, ул. Виталия Кручины, д. 27</t>
  </si>
  <si>
    <t>г. Елизово, ул. Геофизическая, д. 14</t>
  </si>
  <si>
    <t>г. Елизово, ул. Дальневосточная, д. 10</t>
  </si>
  <si>
    <t>г. Елизово, ул. Дальневосточная, д. 10а</t>
  </si>
  <si>
    <t>г. Елизово, ул. Деркачева, д. 10</t>
  </si>
  <si>
    <t>г. Елизово, ул. Завойко, д. 44</t>
  </si>
  <si>
    <t>г. Елизово, ул. Завойко, д. 126</t>
  </si>
  <si>
    <t>г. Елизово, ул. Звездная, д. 1</t>
  </si>
  <si>
    <t>г. Елизово, ул. Звездная, д. 7</t>
  </si>
  <si>
    <t>г. Елизово, ул. Звездная, д. 8</t>
  </si>
  <si>
    <t>г. Елизово, ул. Красноярская, д. 4</t>
  </si>
  <si>
    <t>г. Елизово, ул. Красноярская, д. 6</t>
  </si>
  <si>
    <t>г. Елизово, ул. Крашенинникова, д. 10а</t>
  </si>
  <si>
    <t>г. Елизово, ул. Ларина, д. 4</t>
  </si>
  <si>
    <t>г. Елизово, ул. Ленина, д. 28</t>
  </si>
  <si>
    <t>г. Елизово, ул. Ленина, д. 41в</t>
  </si>
  <si>
    <t>г. Елизово, ул. Ленина, д. 44</t>
  </si>
  <si>
    <t>г. Елизово, ул. Рябикова, д. 61</t>
  </si>
  <si>
    <t>г. Елизово, ул. Сопочная, д. 1</t>
  </si>
  <si>
    <t>г. Елизово, ул. Школьная, д. 10</t>
  </si>
  <si>
    <t>г. Елизово, ул. Школьная, д. 11</t>
  </si>
  <si>
    <t>г. Елизово, ул. 40 лет Октября, д. 5</t>
  </si>
  <si>
    <t>г. Елизово, пер. Тимирязевский, д. 6</t>
  </si>
  <si>
    <t>г. Елизово, ул. Беринга, д. 21а</t>
  </si>
  <si>
    <t>г. Елизово, ул. Дальневосточная, д. 12</t>
  </si>
  <si>
    <t>г. Елизово, ул. Дальневосточная, д. 14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</si>
  <si>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</si>
  <si>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</si>
  <si>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</si>
  <si>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</si>
  <si>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</si>
  <si>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Ленина, д. 37</t>
  </si>
  <si>
    <t>г. Елизово, ул. Рябикова, д. 51</t>
  </si>
  <si>
    <t>г. Елизово, ул. Школьная, д. 5</t>
  </si>
  <si>
    <t>г. Елизово, ул. Школьная, д. 8</t>
  </si>
  <si>
    <t>г. Елизово, ул. Школьная, д. 9</t>
  </si>
  <si>
    <t>г. Елизово, ул. Школьная, д. 13</t>
  </si>
  <si>
    <t>г. Елизово, ул. Авачинская, д. 4</t>
  </si>
  <si>
    <t>г. Елизово, ул. Геофизическая, д. 11</t>
  </si>
  <si>
    <t>г. Елизово, ул. Геофизическая, д. 12</t>
  </si>
  <si>
    <t>г. Елизово, ул. Геофизическая, д. 13</t>
  </si>
  <si>
    <t>г. Елизово, ул. Дальневосточная, д. 11</t>
  </si>
  <si>
    <t>г. Елизово, ул. Красноармейская, д. 13</t>
  </si>
  <si>
    <t>г. Елизово, ул. Крашенинникова, д. 2</t>
  </si>
  <si>
    <t>г. Елизово, ул. Соловьева, д. 2</t>
  </si>
  <si>
    <t>3.2.29</t>
  </si>
  <si>
    <t>3.2.30</t>
  </si>
  <si>
    <t>3.2.31</t>
  </si>
  <si>
    <t>3.2.32</t>
  </si>
  <si>
    <t>3.2.33</t>
  </si>
  <si>
    <t>3.2.34</t>
  </si>
  <si>
    <t>3.2.35</t>
  </si>
  <si>
    <t>3.2.36</t>
  </si>
  <si>
    <t>3.2.37</t>
  </si>
  <si>
    <t>г. Елизово, ул. 40 лет Октября, д. 7</t>
  </si>
  <si>
    <t>г. Елизово, ул. Виталия Кручины, д. 25/3</t>
  </si>
  <si>
    <t>г. Елизово, ул. Ленина, д. 29</t>
  </si>
  <si>
    <t>г. Елизово, ул. Ленина, д. 39</t>
  </si>
  <si>
    <t>г. Елизово, ул. Лесная, д. 1</t>
  </si>
  <si>
    <t>г. Елизово, ул. Лесная, д. 18</t>
  </si>
  <si>
    <t>г. Елизово, ул. Подстанционная, д. 13</t>
  </si>
  <si>
    <t>г. Елизово, ул. Рябикова, д. 51А</t>
  </si>
  <si>
    <t>г. Елизово, ул. Геофизическая, д. 20</t>
  </si>
  <si>
    <t>г. Елизово, ул. Красноярская, д. 2</t>
  </si>
  <si>
    <t>г. Елизово, ул. Красноярская, д. 7</t>
  </si>
  <si>
    <t>г. Елизово, ул. Крашенинникова, д. 4</t>
  </si>
  <si>
    <t>1</t>
  </si>
  <si>
    <t>2</t>
  </si>
  <si>
    <t>3</t>
  </si>
  <si>
    <t>«Приложение 1 к постановлению администрации Елизовского городского поселения от 20.09.2016 г  № 792-п</t>
  </si>
  <si>
    <t>«Приложение 3 к постановлению администрации Елизовского городского поселения от 20.09.2016 г  № 792-п</t>
  </si>
  <si>
    <t>«Приложение 2 к постановлению администрации Елизовского городского поселения от 20.09.2016 г  № 792-п</t>
  </si>
  <si>
    <t>Приложеие 1 к   постановлению   администрации  Елизовского городского поселения  от 29.09.2020 № 829-п</t>
  </si>
  <si>
    <t>Приложеие 2 к   постановлению   администрации  Елизовского городского поселения  от 29.09.2020 № 829-п</t>
  </si>
  <si>
    <t>Приложеие 3 к   постановлению   администрации  Елизовского городского поселения  от 29.09.2020 № 829-п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</si>
</sst>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0.000"/>
    <numFmt numFmtId="182" formatCode="#,##0.0"/>
    <numFmt numFmtId="183" formatCode="0.0"/>
    <numFmt numFmtId="184" formatCode="#,##0.000"/>
    <numFmt numFmtId="185" formatCode="#,##0.00_ ;\-#,##0.00\ "/>
    <numFmt numFmtId="186" formatCode="#,##0.00\ _₽"/>
    <numFmt numFmtId="187" formatCode="#,##0.00_р_.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00"/>
    <numFmt numFmtId="194" formatCode="#,##0.000000"/>
    <numFmt numFmtId="195" formatCode="#,##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53" applyFont="1" applyFill="1">
      <alignment/>
      <protection/>
    </xf>
    <xf numFmtId="0" fontId="10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" fillId="0" borderId="0" xfId="53" applyFont="1" applyFill="1">
      <alignment/>
      <protection/>
    </xf>
    <xf numFmtId="4" fontId="13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3" fontId="0" fillId="0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15" fillId="0" borderId="1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vertical="top"/>
    </xf>
    <xf numFmtId="0" fontId="14" fillId="0" borderId="13" xfId="0" applyFont="1" applyFill="1" applyBorder="1" applyAlignment="1">
      <alignment horizontal="center" vertical="center" textRotation="90" wrapText="1"/>
    </xf>
    <xf numFmtId="4" fontId="3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horizontal="center" vertical="center" wrapText="1"/>
    </xf>
    <xf numFmtId="0" fontId="14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vertical="center"/>
      <protection/>
    </xf>
    <xf numFmtId="0" fontId="13" fillId="0" borderId="10" xfId="0" applyFont="1" applyFill="1" applyBorder="1" applyAlignment="1">
      <alignment vertical="center"/>
    </xf>
    <xf numFmtId="0" fontId="13" fillId="0" borderId="10" xfId="53" applyFont="1" applyFill="1" applyBorder="1">
      <alignment/>
      <protection/>
    </xf>
    <xf numFmtId="0" fontId="13" fillId="0" borderId="10" xfId="0" applyFont="1" applyFill="1" applyBorder="1" applyAlignment="1">
      <alignment horizontal="left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53" applyNumberFormat="1" applyFont="1" applyFill="1" applyBorder="1" applyAlignment="1">
      <alignment horizontal="center" vertical="center" wrapText="1"/>
      <protection/>
    </xf>
    <xf numFmtId="2" fontId="1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left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4" fontId="22" fillId="0" borderId="12" xfId="53" applyNumberFormat="1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left"/>
    </xf>
    <xf numFmtId="4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4" fontId="22" fillId="0" borderId="10" xfId="53" applyNumberFormat="1" applyFont="1" applyFill="1" applyBorder="1" applyAlignment="1">
      <alignment horizontal="center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shrinkToFit="1"/>
    </xf>
    <xf numFmtId="4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vertical="center"/>
      <protection/>
    </xf>
    <xf numFmtId="0" fontId="13" fillId="0" borderId="10" xfId="53" applyFont="1" applyFill="1" applyBorder="1">
      <alignment/>
      <protection/>
    </xf>
    <xf numFmtId="3" fontId="13" fillId="0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/>
    </xf>
    <xf numFmtId="0" fontId="3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43" fontId="13" fillId="0" borderId="10" xfId="64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horizontal="left" vertical="center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55" applyFont="1" applyFill="1" applyBorder="1">
      <alignment/>
      <protection/>
    </xf>
    <xf numFmtId="0" fontId="9" fillId="0" borderId="10" xfId="0" applyFont="1" applyFill="1" applyBorder="1" applyAlignment="1">
      <alignment vertical="center"/>
    </xf>
    <xf numFmtId="0" fontId="15" fillId="0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14" fillId="0" borderId="0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4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4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textRotation="90"/>
    </xf>
    <xf numFmtId="0" fontId="14" fillId="0" borderId="16" xfId="0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 textRotation="90"/>
    </xf>
    <xf numFmtId="3" fontId="14" fillId="0" borderId="13" xfId="0" applyNumberFormat="1" applyFont="1" applyFill="1" applyBorder="1" applyAlignment="1">
      <alignment horizontal="center" vertical="center" textRotation="90" wrapText="1"/>
    </xf>
    <xf numFmtId="3" fontId="14" fillId="0" borderId="16" xfId="0" applyNumberFormat="1" applyFont="1" applyFill="1" applyBorder="1" applyAlignment="1">
      <alignment horizontal="center" vertical="center" textRotation="90" wrapText="1"/>
    </xf>
    <xf numFmtId="3" fontId="14" fillId="0" borderId="12" xfId="0" applyNumberFormat="1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wrapText="1"/>
    </xf>
    <xf numFmtId="4" fontId="13" fillId="0" borderId="0" xfId="0" applyNumberFormat="1" applyFont="1" applyFill="1" applyAlignment="1">
      <alignment horizontal="left" vertical="center" wrapText="1"/>
    </xf>
    <xf numFmtId="0" fontId="20" fillId="0" borderId="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zoomScale="64" zoomScaleNormal="64" zoomScalePageLayoutView="0" workbookViewId="0" topLeftCell="A1">
      <pane ySplit="7" topLeftCell="A8" activePane="bottomLeft" state="frozen"/>
      <selection pane="topLeft" activeCell="A1" sqref="A1"/>
      <selection pane="bottomLeft" activeCell="P1" sqref="P1:T1"/>
    </sheetView>
  </sheetViews>
  <sheetFormatPr defaultColWidth="9.140625" defaultRowHeight="15"/>
  <cols>
    <col min="1" max="1" width="9.00390625" style="7" customWidth="1"/>
    <col min="2" max="2" width="57.00390625" style="7" customWidth="1"/>
    <col min="3" max="4" width="6.8515625" style="7" customWidth="1"/>
    <col min="5" max="5" width="22.8515625" style="7" bestFit="1" customWidth="1"/>
    <col min="6" max="7" width="4.421875" style="7" customWidth="1"/>
    <col min="8" max="8" width="19.421875" style="7" customWidth="1"/>
    <col min="9" max="9" width="13.28125" style="7" bestFit="1" customWidth="1"/>
    <col min="10" max="10" width="12.421875" style="7" customWidth="1"/>
    <col min="11" max="11" width="11.421875" style="12" customWidth="1"/>
    <col min="12" max="12" width="17.28125" style="7" customWidth="1"/>
    <col min="13" max="13" width="10.8515625" style="7" customWidth="1"/>
    <col min="14" max="14" width="17.7109375" style="7" bestFit="1" customWidth="1"/>
    <col min="15" max="15" width="15.28125" style="7" bestFit="1" customWidth="1"/>
    <col min="16" max="16" width="17.7109375" style="7" bestFit="1" customWidth="1"/>
    <col min="17" max="17" width="13.00390625" style="7" bestFit="1" customWidth="1"/>
    <col min="18" max="19" width="11.8515625" style="7" customWidth="1"/>
    <col min="20" max="20" width="12.00390625" style="7" customWidth="1"/>
    <col min="21" max="21" width="6.140625" style="7" hidden="1" customWidth="1"/>
    <col min="22" max="22" width="15.7109375" style="7" customWidth="1"/>
    <col min="23" max="23" width="16.28125" style="7" customWidth="1"/>
    <col min="24" max="24" width="13.140625" style="7" customWidth="1"/>
    <col min="25" max="25" width="9.140625" style="7" customWidth="1"/>
    <col min="26" max="26" width="14.00390625" style="7" customWidth="1"/>
    <col min="27" max="16384" width="9.140625" style="7" customWidth="1"/>
  </cols>
  <sheetData>
    <row r="1" spans="1:21" ht="54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30"/>
      <c r="L1" s="21"/>
      <c r="M1" s="21"/>
      <c r="N1" s="21"/>
      <c r="O1" s="21"/>
      <c r="P1" s="162" t="s">
        <v>206</v>
      </c>
      <c r="Q1" s="162"/>
      <c r="R1" s="162"/>
      <c r="S1" s="162"/>
      <c r="T1" s="162"/>
      <c r="U1" s="128"/>
    </row>
    <row r="2" spans="1:21" s="136" customFormat="1" ht="52.5" customHeight="1">
      <c r="A2" s="129"/>
      <c r="B2" s="130"/>
      <c r="C2" s="131"/>
      <c r="D2" s="129"/>
      <c r="E2" s="129"/>
      <c r="F2" s="129"/>
      <c r="G2" s="129"/>
      <c r="H2" s="132"/>
      <c r="I2" s="132"/>
      <c r="J2" s="132"/>
      <c r="K2" s="133"/>
      <c r="L2" s="132"/>
      <c r="M2" s="132"/>
      <c r="N2" s="129"/>
      <c r="O2" s="134"/>
      <c r="P2" s="162" t="s">
        <v>203</v>
      </c>
      <c r="Q2" s="162"/>
      <c r="R2" s="162"/>
      <c r="S2" s="162"/>
      <c r="T2" s="162"/>
      <c r="U2" s="135"/>
    </row>
    <row r="3" spans="1:21" ht="46.5" customHeight="1">
      <c r="A3" s="163" t="s">
        <v>79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21"/>
    </row>
    <row r="4" spans="1:21" ht="15">
      <c r="A4" s="157" t="s">
        <v>12</v>
      </c>
      <c r="B4" s="157" t="s">
        <v>13</v>
      </c>
      <c r="C4" s="160" t="s">
        <v>14</v>
      </c>
      <c r="D4" s="161"/>
      <c r="E4" s="151" t="s">
        <v>15</v>
      </c>
      <c r="F4" s="151" t="s">
        <v>16</v>
      </c>
      <c r="G4" s="151" t="s">
        <v>17</v>
      </c>
      <c r="H4" s="142" t="s">
        <v>18</v>
      </c>
      <c r="I4" s="148" t="s">
        <v>19</v>
      </c>
      <c r="J4" s="150"/>
      <c r="K4" s="154" t="s">
        <v>20</v>
      </c>
      <c r="L4" s="148" t="s">
        <v>21</v>
      </c>
      <c r="M4" s="149"/>
      <c r="N4" s="149"/>
      <c r="O4" s="149"/>
      <c r="P4" s="149"/>
      <c r="Q4" s="150"/>
      <c r="R4" s="142" t="s">
        <v>22</v>
      </c>
      <c r="S4" s="142" t="s">
        <v>23</v>
      </c>
      <c r="T4" s="142" t="s">
        <v>24</v>
      </c>
      <c r="U4" s="21"/>
    </row>
    <row r="5" spans="1:21" ht="15">
      <c r="A5" s="158"/>
      <c r="B5" s="158"/>
      <c r="C5" s="142" t="s">
        <v>25</v>
      </c>
      <c r="D5" s="142" t="s">
        <v>26</v>
      </c>
      <c r="E5" s="152"/>
      <c r="F5" s="152"/>
      <c r="G5" s="152"/>
      <c r="H5" s="143"/>
      <c r="I5" s="142" t="s">
        <v>27</v>
      </c>
      <c r="J5" s="142" t="s">
        <v>28</v>
      </c>
      <c r="K5" s="155"/>
      <c r="L5" s="143" t="s">
        <v>27</v>
      </c>
      <c r="M5" s="145" t="s">
        <v>29</v>
      </c>
      <c r="N5" s="146"/>
      <c r="O5" s="146"/>
      <c r="P5" s="146"/>
      <c r="Q5" s="147"/>
      <c r="R5" s="143"/>
      <c r="S5" s="143"/>
      <c r="T5" s="143"/>
      <c r="U5" s="21"/>
    </row>
    <row r="6" spans="1:21" ht="153.75" customHeight="1">
      <c r="A6" s="158"/>
      <c r="B6" s="158"/>
      <c r="C6" s="143"/>
      <c r="D6" s="143"/>
      <c r="E6" s="152"/>
      <c r="F6" s="152"/>
      <c r="G6" s="152"/>
      <c r="H6" s="144"/>
      <c r="I6" s="144"/>
      <c r="J6" s="144"/>
      <c r="K6" s="156"/>
      <c r="L6" s="144"/>
      <c r="M6" s="43" t="s">
        <v>37</v>
      </c>
      <c r="N6" s="43" t="s">
        <v>36</v>
      </c>
      <c r="O6" s="43" t="s">
        <v>30</v>
      </c>
      <c r="P6" s="43" t="s">
        <v>31</v>
      </c>
      <c r="Q6" s="43" t="s">
        <v>73</v>
      </c>
      <c r="R6" s="144"/>
      <c r="S6" s="144"/>
      <c r="T6" s="143"/>
      <c r="U6" s="21"/>
    </row>
    <row r="7" spans="1:21" ht="15">
      <c r="A7" s="159"/>
      <c r="B7" s="159"/>
      <c r="C7" s="144"/>
      <c r="D7" s="144"/>
      <c r="E7" s="153"/>
      <c r="F7" s="153"/>
      <c r="G7" s="153"/>
      <c r="H7" s="31" t="s">
        <v>32</v>
      </c>
      <c r="I7" s="31" t="s">
        <v>32</v>
      </c>
      <c r="J7" s="31" t="s">
        <v>32</v>
      </c>
      <c r="K7" s="32" t="s">
        <v>33</v>
      </c>
      <c r="L7" s="31" t="s">
        <v>34</v>
      </c>
      <c r="M7" s="31" t="s">
        <v>34</v>
      </c>
      <c r="N7" s="31" t="s">
        <v>34</v>
      </c>
      <c r="O7" s="31" t="s">
        <v>34</v>
      </c>
      <c r="P7" s="31" t="s">
        <v>34</v>
      </c>
      <c r="Q7" s="31" t="s">
        <v>34</v>
      </c>
      <c r="R7" s="31" t="s">
        <v>35</v>
      </c>
      <c r="S7" s="31" t="s">
        <v>35</v>
      </c>
      <c r="T7" s="144"/>
      <c r="U7" s="21"/>
    </row>
    <row r="8" spans="1:21" ht="1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4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33">
        <v>20</v>
      </c>
      <c r="U8" s="21"/>
    </row>
    <row r="9" spans="1:23" s="9" customFormat="1" ht="15.75">
      <c r="A9" s="140" t="s">
        <v>82</v>
      </c>
      <c r="B9" s="141"/>
      <c r="C9" s="77" t="s">
        <v>72</v>
      </c>
      <c r="D9" s="77" t="s">
        <v>72</v>
      </c>
      <c r="E9" s="77" t="s">
        <v>72</v>
      </c>
      <c r="F9" s="77" t="s">
        <v>72</v>
      </c>
      <c r="G9" s="77" t="s">
        <v>72</v>
      </c>
      <c r="H9" s="73">
        <f>H11+H40+H79</f>
        <v>327823</v>
      </c>
      <c r="I9" s="73">
        <f aca="true" t="shared" si="0" ref="I9:Q9">I11+I40+I79</f>
        <v>284520.4600000001</v>
      </c>
      <c r="J9" s="73">
        <f t="shared" si="0"/>
        <v>282528.06000000006</v>
      </c>
      <c r="K9" s="73">
        <f t="shared" si="0"/>
        <v>14639</v>
      </c>
      <c r="L9" s="73">
        <f t="shared" si="0"/>
        <v>225480468.64</v>
      </c>
      <c r="M9" s="73">
        <f t="shared" si="0"/>
        <v>0</v>
      </c>
      <c r="N9" s="73">
        <f t="shared" si="0"/>
        <v>151193887.59</v>
      </c>
      <c r="O9" s="73">
        <f t="shared" si="0"/>
        <v>0</v>
      </c>
      <c r="P9" s="73">
        <f t="shared" si="0"/>
        <v>74286581.05</v>
      </c>
      <c r="Q9" s="73">
        <f t="shared" si="0"/>
        <v>0</v>
      </c>
      <c r="R9" s="73" t="s">
        <v>72</v>
      </c>
      <c r="S9" s="73" t="s">
        <v>72</v>
      </c>
      <c r="T9" s="77" t="s">
        <v>72</v>
      </c>
      <c r="U9" s="20"/>
      <c r="V9" s="7"/>
      <c r="W9" s="7"/>
    </row>
    <row r="10" spans="1:21" s="126" customFormat="1" ht="15.75">
      <c r="A10" s="137">
        <v>2017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9"/>
      <c r="U10" s="125"/>
    </row>
    <row r="11" spans="1:23" s="8" customFormat="1" ht="15.75">
      <c r="A11" s="63" t="s">
        <v>96</v>
      </c>
      <c r="B11" s="71" t="s">
        <v>84</v>
      </c>
      <c r="C11" s="84" t="s">
        <v>72</v>
      </c>
      <c r="D11" s="84" t="s">
        <v>72</v>
      </c>
      <c r="E11" s="84" t="s">
        <v>72</v>
      </c>
      <c r="F11" s="84" t="s">
        <v>72</v>
      </c>
      <c r="G11" s="84" t="s">
        <v>72</v>
      </c>
      <c r="H11" s="73">
        <f>SUM(H12:H38)</f>
        <v>93902.4</v>
      </c>
      <c r="I11" s="73">
        <f aca="true" t="shared" si="1" ref="I11:Q11">SUM(I12:I38)</f>
        <v>81029.10000000002</v>
      </c>
      <c r="J11" s="73">
        <f t="shared" si="1"/>
        <v>80994.80000000002</v>
      </c>
      <c r="K11" s="76">
        <f t="shared" si="1"/>
        <v>4304</v>
      </c>
      <c r="L11" s="73">
        <f>SUM(L12:L38)</f>
        <v>70411051.91999999</v>
      </c>
      <c r="M11" s="73">
        <f t="shared" si="1"/>
        <v>0</v>
      </c>
      <c r="N11" s="73">
        <f t="shared" si="1"/>
        <v>47279226.00000001</v>
      </c>
      <c r="O11" s="73">
        <f t="shared" si="1"/>
        <v>0</v>
      </c>
      <c r="P11" s="73">
        <f t="shared" si="1"/>
        <v>23131825.919999994</v>
      </c>
      <c r="Q11" s="73">
        <f t="shared" si="1"/>
        <v>0</v>
      </c>
      <c r="R11" s="75" t="s">
        <v>72</v>
      </c>
      <c r="S11" s="75" t="s">
        <v>72</v>
      </c>
      <c r="T11" s="75" t="s">
        <v>72</v>
      </c>
      <c r="U11" s="22"/>
      <c r="V11" s="4"/>
      <c r="W11" s="4"/>
    </row>
    <row r="12" spans="1:21" s="4" customFormat="1" ht="15.75">
      <c r="A12" s="85" t="s">
        <v>97</v>
      </c>
      <c r="B12" s="86" t="s">
        <v>128</v>
      </c>
      <c r="C12" s="78">
        <v>1982</v>
      </c>
      <c r="D12" s="78">
        <v>2015</v>
      </c>
      <c r="E12" s="79" t="s">
        <v>90</v>
      </c>
      <c r="F12" s="78">
        <v>4</v>
      </c>
      <c r="G12" s="78">
        <v>8</v>
      </c>
      <c r="H12" s="80">
        <v>6833.4</v>
      </c>
      <c r="I12" s="80">
        <v>5924.9</v>
      </c>
      <c r="J12" s="80">
        <v>5924.9</v>
      </c>
      <c r="K12" s="81">
        <v>351</v>
      </c>
      <c r="L12" s="68">
        <f>'Приложение 2'!C13</f>
        <v>278355</v>
      </c>
      <c r="M12" s="68">
        <v>0</v>
      </c>
      <c r="N12" s="68">
        <v>139488</v>
      </c>
      <c r="O12" s="68">
        <v>0</v>
      </c>
      <c r="P12" s="68">
        <v>138867</v>
      </c>
      <c r="Q12" s="68">
        <v>0</v>
      </c>
      <c r="R12" s="68">
        <f aca="true" t="shared" si="2" ref="R12:R38">L12/I12</f>
        <v>46.98053975594525</v>
      </c>
      <c r="S12" s="68">
        <v>783.6101404243113</v>
      </c>
      <c r="T12" s="82">
        <v>43100</v>
      </c>
      <c r="U12" s="36" t="s">
        <v>85</v>
      </c>
    </row>
    <row r="13" spans="1:21" s="4" customFormat="1" ht="15.75">
      <c r="A13" s="85" t="s">
        <v>98</v>
      </c>
      <c r="B13" s="70" t="s">
        <v>129</v>
      </c>
      <c r="C13" s="78">
        <v>1988</v>
      </c>
      <c r="D13" s="78">
        <v>2016</v>
      </c>
      <c r="E13" s="79" t="s">
        <v>90</v>
      </c>
      <c r="F13" s="78">
        <v>4</v>
      </c>
      <c r="G13" s="78">
        <v>6</v>
      </c>
      <c r="H13" s="80">
        <v>4502.7</v>
      </c>
      <c r="I13" s="80">
        <v>3809.4</v>
      </c>
      <c r="J13" s="80">
        <v>3809.4</v>
      </c>
      <c r="K13" s="81">
        <v>143</v>
      </c>
      <c r="L13" s="68">
        <f>'Приложение 2'!C14</f>
        <v>109077</v>
      </c>
      <c r="M13" s="68">
        <v>0</v>
      </c>
      <c r="N13" s="68">
        <v>107607</v>
      </c>
      <c r="O13" s="68">
        <v>0</v>
      </c>
      <c r="P13" s="68">
        <v>1470</v>
      </c>
      <c r="Q13" s="68">
        <v>0</v>
      </c>
      <c r="R13" s="68">
        <f t="shared" si="2"/>
        <v>28.633643093400536</v>
      </c>
      <c r="S13" s="68">
        <v>340.210126004095</v>
      </c>
      <c r="T13" s="82">
        <v>43100</v>
      </c>
      <c r="U13" s="36" t="s">
        <v>85</v>
      </c>
    </row>
    <row r="14" spans="1:21" s="4" customFormat="1" ht="15.75">
      <c r="A14" s="85" t="s">
        <v>99</v>
      </c>
      <c r="B14" s="70" t="s">
        <v>130</v>
      </c>
      <c r="C14" s="78">
        <v>1964</v>
      </c>
      <c r="D14" s="78">
        <v>2011</v>
      </c>
      <c r="E14" s="79" t="s">
        <v>83</v>
      </c>
      <c r="F14" s="78">
        <v>3</v>
      </c>
      <c r="G14" s="78">
        <v>3</v>
      </c>
      <c r="H14" s="80">
        <v>1592.7</v>
      </c>
      <c r="I14" s="80">
        <v>1473.7</v>
      </c>
      <c r="J14" s="80">
        <v>1473.7</v>
      </c>
      <c r="K14" s="81">
        <v>78</v>
      </c>
      <c r="L14" s="68">
        <f>'Приложение 2'!C15</f>
        <v>3302102</v>
      </c>
      <c r="M14" s="68">
        <v>0</v>
      </c>
      <c r="N14" s="68">
        <v>1654730.8</v>
      </c>
      <c r="O14" s="68">
        <v>0</v>
      </c>
      <c r="P14" s="68">
        <v>1647371.2000000002</v>
      </c>
      <c r="Q14" s="68">
        <v>0</v>
      </c>
      <c r="R14" s="68">
        <f t="shared" si="2"/>
        <v>2240.6880640564564</v>
      </c>
      <c r="S14" s="68">
        <v>6223.79</v>
      </c>
      <c r="T14" s="82">
        <v>43100</v>
      </c>
      <c r="U14" s="36" t="s">
        <v>86</v>
      </c>
    </row>
    <row r="15" spans="1:21" s="4" customFormat="1" ht="15.75">
      <c r="A15" s="85" t="s">
        <v>100</v>
      </c>
      <c r="B15" s="70" t="s">
        <v>131</v>
      </c>
      <c r="C15" s="83">
        <v>1966</v>
      </c>
      <c r="D15" s="83">
        <v>2010</v>
      </c>
      <c r="E15" s="79" t="s">
        <v>83</v>
      </c>
      <c r="F15" s="83">
        <v>4</v>
      </c>
      <c r="G15" s="83">
        <v>2</v>
      </c>
      <c r="H15" s="68">
        <v>1353.2</v>
      </c>
      <c r="I15" s="68">
        <v>1242.1</v>
      </c>
      <c r="J15" s="68">
        <v>1242.1</v>
      </c>
      <c r="K15" s="81">
        <v>73</v>
      </c>
      <c r="L15" s="68">
        <f>'Приложение 2'!C16</f>
        <v>216589</v>
      </c>
      <c r="M15" s="68">
        <v>0</v>
      </c>
      <c r="N15" s="68">
        <v>118670.08</v>
      </c>
      <c r="O15" s="68">
        <v>0</v>
      </c>
      <c r="P15" s="68">
        <v>97918.92</v>
      </c>
      <c r="Q15" s="68">
        <v>0</v>
      </c>
      <c r="R15" s="68">
        <f t="shared" si="2"/>
        <v>174.37323886965623</v>
      </c>
      <c r="S15" s="68">
        <v>445.1</v>
      </c>
      <c r="T15" s="82">
        <v>43100</v>
      </c>
      <c r="U15" s="36" t="s">
        <v>88</v>
      </c>
    </row>
    <row r="16" spans="1:21" s="4" customFormat="1" ht="15.75">
      <c r="A16" s="85" t="s">
        <v>101</v>
      </c>
      <c r="B16" s="70" t="s">
        <v>132</v>
      </c>
      <c r="C16" s="83">
        <v>1965</v>
      </c>
      <c r="D16" s="83">
        <v>2012</v>
      </c>
      <c r="E16" s="79" t="s">
        <v>83</v>
      </c>
      <c r="F16" s="83">
        <v>4</v>
      </c>
      <c r="G16" s="83">
        <v>3</v>
      </c>
      <c r="H16" s="68">
        <v>2062.7</v>
      </c>
      <c r="I16" s="68">
        <v>1437.8</v>
      </c>
      <c r="J16" s="68">
        <v>1437.8</v>
      </c>
      <c r="K16" s="81">
        <v>29</v>
      </c>
      <c r="L16" s="68">
        <f>'Приложение 2'!C17</f>
        <v>2791050.6799999997</v>
      </c>
      <c r="M16" s="68">
        <v>0</v>
      </c>
      <c r="N16" s="68">
        <v>2364852.7800000003</v>
      </c>
      <c r="O16" s="68">
        <v>0</v>
      </c>
      <c r="P16" s="68">
        <v>426197.9</v>
      </c>
      <c r="Q16" s="68">
        <v>0</v>
      </c>
      <c r="R16" s="68">
        <f t="shared" si="2"/>
        <v>1941.1953540130753</v>
      </c>
      <c r="S16" s="68">
        <v>5066.02</v>
      </c>
      <c r="T16" s="82">
        <v>43100</v>
      </c>
      <c r="U16" s="36" t="s">
        <v>85</v>
      </c>
    </row>
    <row r="17" spans="1:21" s="4" customFormat="1" ht="15.75">
      <c r="A17" s="85" t="s">
        <v>102</v>
      </c>
      <c r="B17" s="70" t="s">
        <v>133</v>
      </c>
      <c r="C17" s="78">
        <v>1970</v>
      </c>
      <c r="D17" s="78">
        <v>2015</v>
      </c>
      <c r="E17" s="79" t="s">
        <v>83</v>
      </c>
      <c r="F17" s="78">
        <v>4</v>
      </c>
      <c r="G17" s="78">
        <v>4</v>
      </c>
      <c r="H17" s="80">
        <v>5669.1</v>
      </c>
      <c r="I17" s="80">
        <v>4788.9</v>
      </c>
      <c r="J17" s="80">
        <v>4788.9</v>
      </c>
      <c r="K17" s="81">
        <v>366</v>
      </c>
      <c r="L17" s="68">
        <f>'Приложение 2'!C18</f>
        <v>267582</v>
      </c>
      <c r="M17" s="68">
        <v>0</v>
      </c>
      <c r="N17" s="68">
        <v>241176.33</v>
      </c>
      <c r="O17" s="68">
        <v>0</v>
      </c>
      <c r="P17" s="68">
        <v>26405.67</v>
      </c>
      <c r="Q17" s="68">
        <v>0</v>
      </c>
      <c r="R17" s="68">
        <f t="shared" si="2"/>
        <v>55.87546200588862</v>
      </c>
      <c r="S17" s="68">
        <v>353.38005491866625</v>
      </c>
      <c r="T17" s="82">
        <v>43100</v>
      </c>
      <c r="U17" s="36" t="s">
        <v>88</v>
      </c>
    </row>
    <row r="18" spans="1:21" s="4" customFormat="1" ht="15.75">
      <c r="A18" s="85" t="s">
        <v>103</v>
      </c>
      <c r="B18" s="70" t="s">
        <v>134</v>
      </c>
      <c r="C18" s="78">
        <v>1970</v>
      </c>
      <c r="D18" s="78">
        <v>2008</v>
      </c>
      <c r="E18" s="79" t="s">
        <v>83</v>
      </c>
      <c r="F18" s="78">
        <v>4</v>
      </c>
      <c r="G18" s="78">
        <v>4</v>
      </c>
      <c r="H18" s="80">
        <v>3362.4</v>
      </c>
      <c r="I18" s="80">
        <v>3107.7</v>
      </c>
      <c r="J18" s="80">
        <v>3107.7</v>
      </c>
      <c r="K18" s="81">
        <v>192</v>
      </c>
      <c r="L18" s="68">
        <f>'Приложение 2'!C19</f>
        <v>103318</v>
      </c>
      <c r="M18" s="68">
        <v>0</v>
      </c>
      <c r="N18" s="68">
        <v>51774</v>
      </c>
      <c r="O18" s="68">
        <v>0</v>
      </c>
      <c r="P18" s="68">
        <v>51544</v>
      </c>
      <c r="Q18" s="68">
        <v>0</v>
      </c>
      <c r="R18" s="68">
        <f t="shared" si="2"/>
        <v>33.24580879750298</v>
      </c>
      <c r="S18" s="68">
        <v>151.440086880973</v>
      </c>
      <c r="T18" s="82">
        <v>43100</v>
      </c>
      <c r="U18" s="36" t="s">
        <v>89</v>
      </c>
    </row>
    <row r="19" spans="1:21" s="4" customFormat="1" ht="15.75">
      <c r="A19" s="85" t="s">
        <v>104</v>
      </c>
      <c r="B19" s="70" t="s">
        <v>135</v>
      </c>
      <c r="C19" s="83">
        <v>1976</v>
      </c>
      <c r="D19" s="83">
        <v>2010</v>
      </c>
      <c r="E19" s="79" t="s">
        <v>83</v>
      </c>
      <c r="F19" s="83">
        <v>2</v>
      </c>
      <c r="G19" s="83">
        <v>2</v>
      </c>
      <c r="H19" s="68">
        <v>653</v>
      </c>
      <c r="I19" s="68">
        <v>594.3</v>
      </c>
      <c r="J19" s="68">
        <v>594.3</v>
      </c>
      <c r="K19" s="81">
        <v>29</v>
      </c>
      <c r="L19" s="68">
        <f>'Приложение 2'!C20</f>
        <v>1323055</v>
      </c>
      <c r="M19" s="68">
        <v>0</v>
      </c>
      <c r="N19" s="68">
        <v>724907.76</v>
      </c>
      <c r="O19" s="68">
        <v>0</v>
      </c>
      <c r="P19" s="68">
        <v>598147.24</v>
      </c>
      <c r="Q19" s="68">
        <v>0</v>
      </c>
      <c r="R19" s="68">
        <f t="shared" si="2"/>
        <v>2226.240955746256</v>
      </c>
      <c r="S19" s="68">
        <v>5609.39</v>
      </c>
      <c r="T19" s="82">
        <v>43100</v>
      </c>
      <c r="U19" s="36" t="s">
        <v>91</v>
      </c>
    </row>
    <row r="20" spans="1:21" s="4" customFormat="1" ht="15.75">
      <c r="A20" s="85" t="s">
        <v>105</v>
      </c>
      <c r="B20" s="70" t="s">
        <v>136</v>
      </c>
      <c r="C20" s="83">
        <v>1989</v>
      </c>
      <c r="D20" s="83">
        <v>2004</v>
      </c>
      <c r="E20" s="79" t="s">
        <v>87</v>
      </c>
      <c r="F20" s="83">
        <v>5</v>
      </c>
      <c r="G20" s="83">
        <v>6</v>
      </c>
      <c r="H20" s="68">
        <v>5748.5</v>
      </c>
      <c r="I20" s="68">
        <v>4476.5</v>
      </c>
      <c r="J20" s="68">
        <v>4476.5</v>
      </c>
      <c r="K20" s="81">
        <v>218</v>
      </c>
      <c r="L20" s="68">
        <f>'Приложение 2'!C21</f>
        <v>4081239</v>
      </c>
      <c r="M20" s="68">
        <v>0</v>
      </c>
      <c r="N20" s="68">
        <v>3317639.8200000003</v>
      </c>
      <c r="O20" s="68">
        <v>0</v>
      </c>
      <c r="P20" s="68">
        <v>763599.18</v>
      </c>
      <c r="Q20" s="68">
        <v>0</v>
      </c>
      <c r="R20" s="68">
        <f t="shared" si="2"/>
        <v>911.7031162738747</v>
      </c>
      <c r="S20" s="68">
        <v>1565.36</v>
      </c>
      <c r="T20" s="82">
        <v>43100</v>
      </c>
      <c r="U20" s="36" t="s">
        <v>92</v>
      </c>
    </row>
    <row r="21" spans="1:21" s="4" customFormat="1" ht="15.75">
      <c r="A21" s="85" t="s">
        <v>106</v>
      </c>
      <c r="B21" s="70" t="s">
        <v>137</v>
      </c>
      <c r="C21" s="83">
        <v>1968</v>
      </c>
      <c r="D21" s="83">
        <v>2004</v>
      </c>
      <c r="E21" s="79" t="s">
        <v>83</v>
      </c>
      <c r="F21" s="83">
        <v>4</v>
      </c>
      <c r="G21" s="83">
        <v>4</v>
      </c>
      <c r="H21" s="68">
        <v>2786.6</v>
      </c>
      <c r="I21" s="68">
        <v>2543</v>
      </c>
      <c r="J21" s="68">
        <v>2543</v>
      </c>
      <c r="K21" s="81">
        <v>136</v>
      </c>
      <c r="L21" s="68">
        <f>'Приложение 2'!C22</f>
        <v>3939753.44</v>
      </c>
      <c r="M21" s="68">
        <v>0</v>
      </c>
      <c r="N21" s="68">
        <v>3938323.52</v>
      </c>
      <c r="O21" s="68">
        <v>0</v>
      </c>
      <c r="P21" s="68">
        <v>1429.92</v>
      </c>
      <c r="Q21" s="68">
        <v>0</v>
      </c>
      <c r="R21" s="68">
        <f t="shared" si="2"/>
        <v>1549.2542036964214</v>
      </c>
      <c r="S21" s="68">
        <v>3706.15</v>
      </c>
      <c r="T21" s="82">
        <v>43100</v>
      </c>
      <c r="U21" s="36" t="s">
        <v>91</v>
      </c>
    </row>
    <row r="22" spans="1:21" s="4" customFormat="1" ht="15.75">
      <c r="A22" s="85" t="s">
        <v>107</v>
      </c>
      <c r="B22" s="70" t="s">
        <v>138</v>
      </c>
      <c r="C22" s="83">
        <v>1985</v>
      </c>
      <c r="D22" s="83">
        <v>1985</v>
      </c>
      <c r="E22" s="79" t="s">
        <v>87</v>
      </c>
      <c r="F22" s="83">
        <v>5</v>
      </c>
      <c r="G22" s="83">
        <v>6</v>
      </c>
      <c r="H22" s="68">
        <v>4679.9</v>
      </c>
      <c r="I22" s="68">
        <v>4198.1</v>
      </c>
      <c r="J22" s="68">
        <v>4198.1</v>
      </c>
      <c r="K22" s="81">
        <v>172</v>
      </c>
      <c r="L22" s="68">
        <f>'Приложение 2'!C23</f>
        <v>4416223.51</v>
      </c>
      <c r="M22" s="68">
        <v>0</v>
      </c>
      <c r="N22" s="68">
        <v>3660409.76</v>
      </c>
      <c r="O22" s="68">
        <v>0</v>
      </c>
      <c r="P22" s="68">
        <v>755813.75</v>
      </c>
      <c r="Q22" s="68">
        <v>0</v>
      </c>
      <c r="R22" s="68">
        <f t="shared" si="2"/>
        <v>1051.9576737095351</v>
      </c>
      <c r="S22" s="68">
        <v>2048.77</v>
      </c>
      <c r="T22" s="82">
        <v>43100</v>
      </c>
      <c r="U22" s="36" t="s">
        <v>85</v>
      </c>
    </row>
    <row r="23" spans="1:21" s="4" customFormat="1" ht="15.75">
      <c r="A23" s="85" t="s">
        <v>108</v>
      </c>
      <c r="B23" s="70" t="s">
        <v>139</v>
      </c>
      <c r="C23" s="83">
        <v>1982</v>
      </c>
      <c r="D23" s="83">
        <v>1982</v>
      </c>
      <c r="E23" s="79" t="s">
        <v>90</v>
      </c>
      <c r="F23" s="83">
        <v>4</v>
      </c>
      <c r="G23" s="83">
        <v>4</v>
      </c>
      <c r="H23" s="68">
        <v>3227.8</v>
      </c>
      <c r="I23" s="68">
        <v>2687.4</v>
      </c>
      <c r="J23" s="68">
        <v>2687.4</v>
      </c>
      <c r="K23" s="81">
        <v>165</v>
      </c>
      <c r="L23" s="68">
        <f>'Приложение 2'!C24</f>
        <v>3151737</v>
      </c>
      <c r="M23" s="68">
        <v>0</v>
      </c>
      <c r="N23" s="68">
        <v>2408703.12</v>
      </c>
      <c r="O23" s="68">
        <v>0</v>
      </c>
      <c r="P23" s="68">
        <v>743033.88</v>
      </c>
      <c r="Q23" s="68">
        <v>0</v>
      </c>
      <c r="R23" s="68">
        <f t="shared" si="2"/>
        <v>1172.782987273945</v>
      </c>
      <c r="S23" s="68">
        <v>2567.48</v>
      </c>
      <c r="T23" s="82">
        <v>43100</v>
      </c>
      <c r="U23" s="36" t="s">
        <v>93</v>
      </c>
    </row>
    <row r="24" spans="1:21" s="4" customFormat="1" ht="15.75">
      <c r="A24" s="85" t="s">
        <v>109</v>
      </c>
      <c r="B24" s="87" t="s">
        <v>140</v>
      </c>
      <c r="C24" s="78">
        <v>1963</v>
      </c>
      <c r="D24" s="78">
        <v>1979</v>
      </c>
      <c r="E24" s="79" t="s">
        <v>83</v>
      </c>
      <c r="F24" s="83">
        <v>2</v>
      </c>
      <c r="G24" s="83">
        <v>6</v>
      </c>
      <c r="H24" s="80">
        <v>528.9</v>
      </c>
      <c r="I24" s="80">
        <v>468</v>
      </c>
      <c r="J24" s="80">
        <v>468</v>
      </c>
      <c r="K24" s="88">
        <v>28</v>
      </c>
      <c r="L24" s="68">
        <f>'Приложение 2'!C25</f>
        <v>1544544</v>
      </c>
      <c r="M24" s="68">
        <v>0</v>
      </c>
      <c r="N24" s="68">
        <v>1113334.23</v>
      </c>
      <c r="O24" s="68">
        <v>0</v>
      </c>
      <c r="P24" s="68">
        <v>431209.77</v>
      </c>
      <c r="Q24" s="68">
        <v>0</v>
      </c>
      <c r="R24" s="68">
        <f t="shared" si="2"/>
        <v>3300.3076923076924</v>
      </c>
      <c r="S24" s="68">
        <v>4341.85</v>
      </c>
      <c r="T24" s="82">
        <v>43100</v>
      </c>
      <c r="U24" s="36" t="s">
        <v>94</v>
      </c>
    </row>
    <row r="25" spans="1:21" s="4" customFormat="1" ht="15.75">
      <c r="A25" s="85" t="s">
        <v>110</v>
      </c>
      <c r="B25" s="70" t="s">
        <v>141</v>
      </c>
      <c r="C25" s="83">
        <v>1961</v>
      </c>
      <c r="D25" s="83">
        <v>2011</v>
      </c>
      <c r="E25" s="79" t="s">
        <v>83</v>
      </c>
      <c r="F25" s="83">
        <v>3</v>
      </c>
      <c r="G25" s="83">
        <v>3</v>
      </c>
      <c r="H25" s="68">
        <v>1608.3</v>
      </c>
      <c r="I25" s="68">
        <v>1479.6</v>
      </c>
      <c r="J25" s="68">
        <v>1449.4</v>
      </c>
      <c r="K25" s="81">
        <v>108</v>
      </c>
      <c r="L25" s="68">
        <f>'Приложение 2'!C26</f>
        <v>2007026</v>
      </c>
      <c r="M25" s="68">
        <v>0</v>
      </c>
      <c r="N25" s="68">
        <v>1090184.71</v>
      </c>
      <c r="O25" s="68">
        <v>0</v>
      </c>
      <c r="P25" s="68">
        <v>916841.29</v>
      </c>
      <c r="Q25" s="68">
        <v>0</v>
      </c>
      <c r="R25" s="68">
        <f t="shared" si="2"/>
        <v>1356.4652608813194</v>
      </c>
      <c r="S25" s="68">
        <v>2587.59</v>
      </c>
      <c r="T25" s="82">
        <v>43100</v>
      </c>
      <c r="U25" s="36" t="s">
        <v>95</v>
      </c>
    </row>
    <row r="26" spans="1:21" s="4" customFormat="1" ht="15.75">
      <c r="A26" s="85" t="s">
        <v>111</v>
      </c>
      <c r="B26" s="70" t="s">
        <v>142</v>
      </c>
      <c r="C26" s="83">
        <v>1973</v>
      </c>
      <c r="D26" s="83">
        <v>2007</v>
      </c>
      <c r="E26" s="79" t="s">
        <v>90</v>
      </c>
      <c r="F26" s="83">
        <v>4</v>
      </c>
      <c r="G26" s="83">
        <v>3</v>
      </c>
      <c r="H26" s="68">
        <v>2340.4</v>
      </c>
      <c r="I26" s="68">
        <v>2247.4</v>
      </c>
      <c r="J26" s="68">
        <v>2247.4</v>
      </c>
      <c r="K26" s="81">
        <v>144</v>
      </c>
      <c r="L26" s="68">
        <f>'Приложение 2'!C27</f>
        <v>3608166</v>
      </c>
      <c r="M26" s="68">
        <v>0</v>
      </c>
      <c r="N26" s="68">
        <v>3485446.01</v>
      </c>
      <c r="O26" s="68">
        <v>0</v>
      </c>
      <c r="P26" s="68">
        <v>122719.99</v>
      </c>
      <c r="Q26" s="68">
        <v>0</v>
      </c>
      <c r="R26" s="68">
        <f t="shared" si="2"/>
        <v>1605.484559935926</v>
      </c>
      <c r="S26" s="68">
        <v>3311.68</v>
      </c>
      <c r="T26" s="82">
        <v>43100</v>
      </c>
      <c r="U26" s="36" t="s">
        <v>91</v>
      </c>
    </row>
    <row r="27" spans="1:21" s="4" customFormat="1" ht="15.75">
      <c r="A27" s="85" t="s">
        <v>112</v>
      </c>
      <c r="B27" s="70" t="s">
        <v>143</v>
      </c>
      <c r="C27" s="83">
        <v>1975</v>
      </c>
      <c r="D27" s="83">
        <v>2015</v>
      </c>
      <c r="E27" s="79" t="s">
        <v>83</v>
      </c>
      <c r="F27" s="83">
        <v>4</v>
      </c>
      <c r="G27" s="83">
        <v>3</v>
      </c>
      <c r="H27" s="68">
        <v>3098</v>
      </c>
      <c r="I27" s="68">
        <v>2215.8</v>
      </c>
      <c r="J27" s="68">
        <v>2215.8</v>
      </c>
      <c r="K27" s="81">
        <v>108</v>
      </c>
      <c r="L27" s="68">
        <f>'Приложение 2'!C28</f>
        <v>3755833</v>
      </c>
      <c r="M27" s="68">
        <v>0</v>
      </c>
      <c r="N27" s="68">
        <v>1993104.26</v>
      </c>
      <c r="O27" s="68">
        <v>0</v>
      </c>
      <c r="P27" s="68">
        <v>1762728.74</v>
      </c>
      <c r="Q27" s="68">
        <v>0</v>
      </c>
      <c r="R27" s="68">
        <f t="shared" si="2"/>
        <v>1695.0234678220054</v>
      </c>
      <c r="S27" s="68">
        <v>4620.92</v>
      </c>
      <c r="T27" s="82">
        <v>43100</v>
      </c>
      <c r="U27" s="36" t="s">
        <v>91</v>
      </c>
    </row>
    <row r="28" spans="1:21" s="4" customFormat="1" ht="15.75">
      <c r="A28" s="85" t="s">
        <v>113</v>
      </c>
      <c r="B28" s="70" t="s">
        <v>144</v>
      </c>
      <c r="C28" s="83">
        <v>1985</v>
      </c>
      <c r="D28" s="83">
        <v>2014</v>
      </c>
      <c r="E28" s="79" t="s">
        <v>90</v>
      </c>
      <c r="F28" s="83">
        <v>5</v>
      </c>
      <c r="G28" s="83">
        <v>6</v>
      </c>
      <c r="H28" s="68">
        <v>7132.4</v>
      </c>
      <c r="I28" s="68">
        <v>6108.7</v>
      </c>
      <c r="J28" s="68">
        <v>6108.7</v>
      </c>
      <c r="K28" s="81">
        <v>384</v>
      </c>
      <c r="L28" s="68">
        <f>'Приложение 2'!C29</f>
        <v>4834619</v>
      </c>
      <c r="M28" s="68">
        <v>0</v>
      </c>
      <c r="N28" s="68">
        <v>2384219.0700000003</v>
      </c>
      <c r="O28" s="68">
        <v>0</v>
      </c>
      <c r="P28" s="68">
        <v>2450399.93</v>
      </c>
      <c r="Q28" s="68">
        <v>0</v>
      </c>
      <c r="R28" s="68">
        <f t="shared" si="2"/>
        <v>791.4317285183428</v>
      </c>
      <c r="S28" s="68">
        <f>R28</f>
        <v>791.4317285183428</v>
      </c>
      <c r="T28" s="82">
        <v>43100</v>
      </c>
      <c r="U28" s="36" t="s">
        <v>91</v>
      </c>
    </row>
    <row r="29" spans="1:21" s="4" customFormat="1" ht="15.75">
      <c r="A29" s="85" t="s">
        <v>114</v>
      </c>
      <c r="B29" s="70" t="s">
        <v>145</v>
      </c>
      <c r="C29" s="83">
        <v>1985</v>
      </c>
      <c r="D29" s="83">
        <v>2007</v>
      </c>
      <c r="E29" s="79" t="s">
        <v>83</v>
      </c>
      <c r="F29" s="83">
        <v>2</v>
      </c>
      <c r="G29" s="83">
        <v>3</v>
      </c>
      <c r="H29" s="68">
        <v>855.2</v>
      </c>
      <c r="I29" s="68">
        <v>762.3</v>
      </c>
      <c r="J29" s="68">
        <v>758.2</v>
      </c>
      <c r="K29" s="81">
        <v>27</v>
      </c>
      <c r="L29" s="68">
        <f>'Приложение 2'!C30</f>
        <v>2154203.29</v>
      </c>
      <c r="M29" s="68">
        <v>0</v>
      </c>
      <c r="N29" s="68">
        <v>1079502.03</v>
      </c>
      <c r="O29" s="68">
        <v>0</v>
      </c>
      <c r="P29" s="68">
        <v>1074701.26</v>
      </c>
      <c r="Q29" s="68">
        <v>0</v>
      </c>
      <c r="R29" s="68">
        <f t="shared" si="2"/>
        <v>2825.925869080415</v>
      </c>
      <c r="S29" s="68">
        <f>R29</f>
        <v>2825.925869080415</v>
      </c>
      <c r="T29" s="82">
        <v>43100</v>
      </c>
      <c r="U29" s="36" t="s">
        <v>93</v>
      </c>
    </row>
    <row r="30" spans="1:21" s="4" customFormat="1" ht="15.75">
      <c r="A30" s="85" t="s">
        <v>115</v>
      </c>
      <c r="B30" s="67" t="s">
        <v>146</v>
      </c>
      <c r="C30" s="78">
        <v>1971</v>
      </c>
      <c r="D30" s="78">
        <v>2014</v>
      </c>
      <c r="E30" s="79" t="s">
        <v>90</v>
      </c>
      <c r="F30" s="83">
        <v>4</v>
      </c>
      <c r="G30" s="83">
        <v>4</v>
      </c>
      <c r="H30" s="80">
        <v>2770.2</v>
      </c>
      <c r="I30" s="80">
        <v>2528.1</v>
      </c>
      <c r="J30" s="80">
        <v>2528.1</v>
      </c>
      <c r="K30" s="81">
        <v>192</v>
      </c>
      <c r="L30" s="68">
        <f>'Приложение 2'!C31</f>
        <v>3331175</v>
      </c>
      <c r="M30" s="68">
        <v>0</v>
      </c>
      <c r="N30" s="68">
        <v>2304887.16</v>
      </c>
      <c r="O30" s="68">
        <v>0</v>
      </c>
      <c r="P30" s="68">
        <v>1026287.84</v>
      </c>
      <c r="Q30" s="68">
        <v>0</v>
      </c>
      <c r="R30" s="68">
        <f t="shared" si="2"/>
        <v>1317.6595071397492</v>
      </c>
      <c r="S30" s="68">
        <v>1819.36</v>
      </c>
      <c r="T30" s="82">
        <v>43100</v>
      </c>
      <c r="U30" s="36" t="s">
        <v>93</v>
      </c>
    </row>
    <row r="31" spans="1:21" s="4" customFormat="1" ht="15.75">
      <c r="A31" s="85" t="s">
        <v>118</v>
      </c>
      <c r="B31" s="70" t="s">
        <v>147</v>
      </c>
      <c r="C31" s="83">
        <v>1971</v>
      </c>
      <c r="D31" s="83">
        <v>2007</v>
      </c>
      <c r="E31" s="79" t="s">
        <v>83</v>
      </c>
      <c r="F31" s="83">
        <v>3</v>
      </c>
      <c r="G31" s="83">
        <v>2</v>
      </c>
      <c r="H31" s="68">
        <v>1003.1</v>
      </c>
      <c r="I31" s="68">
        <v>922.4</v>
      </c>
      <c r="J31" s="68">
        <v>922.4</v>
      </c>
      <c r="K31" s="81">
        <v>42</v>
      </c>
      <c r="L31" s="68">
        <f>'Приложение 2'!C32</f>
        <v>66720</v>
      </c>
      <c r="M31" s="68">
        <v>0</v>
      </c>
      <c r="N31" s="68">
        <v>22120</v>
      </c>
      <c r="O31" s="68">
        <v>0</v>
      </c>
      <c r="P31" s="68">
        <v>44600</v>
      </c>
      <c r="Q31" s="68">
        <v>0</v>
      </c>
      <c r="R31" s="68">
        <f t="shared" si="2"/>
        <v>72.33304423243712</v>
      </c>
      <c r="S31" s="68">
        <f>R31+151.34</f>
        <v>223.67304423243712</v>
      </c>
      <c r="T31" s="82">
        <v>43100</v>
      </c>
      <c r="U31" s="37"/>
    </row>
    <row r="32" spans="1:21" s="4" customFormat="1" ht="15.75">
      <c r="A32" s="85" t="s">
        <v>119</v>
      </c>
      <c r="B32" s="70" t="s">
        <v>148</v>
      </c>
      <c r="C32" s="78">
        <v>1972</v>
      </c>
      <c r="D32" s="78">
        <v>2009</v>
      </c>
      <c r="E32" s="79" t="s">
        <v>83</v>
      </c>
      <c r="F32" s="78">
        <v>4</v>
      </c>
      <c r="G32" s="78">
        <v>4</v>
      </c>
      <c r="H32" s="80">
        <v>3359.4</v>
      </c>
      <c r="I32" s="80">
        <v>3080.2</v>
      </c>
      <c r="J32" s="80">
        <v>3080.2</v>
      </c>
      <c r="K32" s="81">
        <v>147</v>
      </c>
      <c r="L32" s="68">
        <f>'Приложение 2'!C33</f>
        <v>103303</v>
      </c>
      <c r="M32" s="68">
        <v>0</v>
      </c>
      <c r="N32" s="68">
        <v>51767</v>
      </c>
      <c r="O32" s="68">
        <v>0</v>
      </c>
      <c r="P32" s="68">
        <v>51536</v>
      </c>
      <c r="Q32" s="68">
        <v>0</v>
      </c>
      <c r="R32" s="68">
        <f t="shared" si="2"/>
        <v>33.53775728848776</v>
      </c>
      <c r="S32" s="68">
        <v>114.11337947228566</v>
      </c>
      <c r="T32" s="82">
        <v>43100</v>
      </c>
      <c r="U32" s="37"/>
    </row>
    <row r="33" spans="1:21" s="4" customFormat="1" ht="15.75">
      <c r="A33" s="85" t="s">
        <v>120</v>
      </c>
      <c r="B33" s="70" t="s">
        <v>149</v>
      </c>
      <c r="C33" s="83">
        <v>1989</v>
      </c>
      <c r="D33" s="83">
        <v>1989</v>
      </c>
      <c r="E33" s="79" t="s">
        <v>90</v>
      </c>
      <c r="F33" s="83">
        <v>5</v>
      </c>
      <c r="G33" s="83">
        <v>4</v>
      </c>
      <c r="H33" s="68">
        <v>4918.1</v>
      </c>
      <c r="I33" s="68">
        <v>4191.3</v>
      </c>
      <c r="J33" s="68">
        <v>4191.3</v>
      </c>
      <c r="K33" s="81">
        <v>194</v>
      </c>
      <c r="L33" s="68">
        <f>'Приложение 2'!C34</f>
        <v>5126112</v>
      </c>
      <c r="M33" s="68">
        <v>0</v>
      </c>
      <c r="N33" s="68">
        <v>2808619.7199999997</v>
      </c>
      <c r="O33" s="68">
        <v>0</v>
      </c>
      <c r="P33" s="68">
        <v>2317492.28</v>
      </c>
      <c r="Q33" s="68">
        <v>0</v>
      </c>
      <c r="R33" s="68">
        <f t="shared" si="2"/>
        <v>1223.0362894567318</v>
      </c>
      <c r="S33" s="68">
        <v>1368.13</v>
      </c>
      <c r="T33" s="82">
        <v>43100</v>
      </c>
      <c r="U33" s="37"/>
    </row>
    <row r="34" spans="1:21" s="4" customFormat="1" ht="15.75">
      <c r="A34" s="85" t="s">
        <v>121</v>
      </c>
      <c r="B34" s="70" t="s">
        <v>150</v>
      </c>
      <c r="C34" s="83">
        <v>1985</v>
      </c>
      <c r="D34" s="83">
        <v>2013</v>
      </c>
      <c r="E34" s="79" t="s">
        <v>90</v>
      </c>
      <c r="F34" s="83">
        <v>4</v>
      </c>
      <c r="G34" s="83">
        <v>10</v>
      </c>
      <c r="H34" s="68">
        <v>7716.7</v>
      </c>
      <c r="I34" s="68">
        <v>6540.3</v>
      </c>
      <c r="J34" s="68">
        <v>6540.3</v>
      </c>
      <c r="K34" s="81">
        <v>142</v>
      </c>
      <c r="L34" s="68">
        <f>'Приложение 2'!C35</f>
        <v>9929152</v>
      </c>
      <c r="M34" s="68">
        <v>0</v>
      </c>
      <c r="N34" s="68">
        <v>5440226.85</v>
      </c>
      <c r="O34" s="68">
        <v>0</v>
      </c>
      <c r="P34" s="68">
        <v>4488925.15</v>
      </c>
      <c r="Q34" s="68">
        <v>0</v>
      </c>
      <c r="R34" s="68">
        <f t="shared" si="2"/>
        <v>1518.1493203675673</v>
      </c>
      <c r="S34" s="68">
        <v>2567.48</v>
      </c>
      <c r="T34" s="82">
        <v>43100</v>
      </c>
      <c r="U34" s="37"/>
    </row>
    <row r="35" spans="1:21" s="4" customFormat="1" ht="15.75">
      <c r="A35" s="85" t="s">
        <v>122</v>
      </c>
      <c r="B35" s="70" t="s">
        <v>151</v>
      </c>
      <c r="C35" s="83">
        <v>1985</v>
      </c>
      <c r="D35" s="83">
        <v>2013</v>
      </c>
      <c r="E35" s="79" t="s">
        <v>90</v>
      </c>
      <c r="F35" s="83">
        <v>4</v>
      </c>
      <c r="G35" s="83">
        <v>8</v>
      </c>
      <c r="H35" s="68">
        <v>7231.2</v>
      </c>
      <c r="I35" s="68">
        <v>6150.5</v>
      </c>
      <c r="J35" s="68">
        <v>6150.5</v>
      </c>
      <c r="K35" s="81">
        <v>375</v>
      </c>
      <c r="L35" s="68">
        <f>'Приложение 2'!C36</f>
        <v>1439875</v>
      </c>
      <c r="M35" s="68">
        <v>0</v>
      </c>
      <c r="N35" s="68">
        <v>721541.92</v>
      </c>
      <c r="O35" s="68">
        <v>0</v>
      </c>
      <c r="P35" s="68">
        <v>718333.08</v>
      </c>
      <c r="Q35" s="68">
        <v>0</v>
      </c>
      <c r="R35" s="68">
        <f t="shared" si="2"/>
        <v>234.10698317209983</v>
      </c>
      <c r="S35" s="68">
        <v>297.38</v>
      </c>
      <c r="T35" s="82">
        <v>43100</v>
      </c>
      <c r="U35" s="37"/>
    </row>
    <row r="36" spans="1:21" s="4" customFormat="1" ht="15.75">
      <c r="A36" s="85" t="s">
        <v>123</v>
      </c>
      <c r="B36" s="70" t="s">
        <v>152</v>
      </c>
      <c r="C36" s="83">
        <v>1987</v>
      </c>
      <c r="D36" s="83">
        <v>2007</v>
      </c>
      <c r="E36" s="79" t="s">
        <v>90</v>
      </c>
      <c r="F36" s="83">
        <v>4</v>
      </c>
      <c r="G36" s="83">
        <v>2</v>
      </c>
      <c r="H36" s="68">
        <v>1894.9</v>
      </c>
      <c r="I36" s="68">
        <v>1643.3</v>
      </c>
      <c r="J36" s="68">
        <v>1643.3</v>
      </c>
      <c r="K36" s="81">
        <v>80</v>
      </c>
      <c r="L36" s="68">
        <f>'Приложение 2'!C37</f>
        <v>427681</v>
      </c>
      <c r="M36" s="68">
        <v>0</v>
      </c>
      <c r="N36" s="68">
        <v>214317</v>
      </c>
      <c r="O36" s="68">
        <v>0</v>
      </c>
      <c r="P36" s="68">
        <v>213364</v>
      </c>
      <c r="Q36" s="68">
        <v>0</v>
      </c>
      <c r="R36" s="68">
        <f t="shared" si="2"/>
        <v>260.25740887239095</v>
      </c>
      <c r="S36" s="68">
        <v>297.38</v>
      </c>
      <c r="T36" s="82">
        <v>43100</v>
      </c>
      <c r="U36" s="37"/>
    </row>
    <row r="37" spans="1:21" s="4" customFormat="1" ht="15.75">
      <c r="A37" s="85" t="s">
        <v>124</v>
      </c>
      <c r="B37" s="67" t="s">
        <v>153</v>
      </c>
      <c r="C37" s="78">
        <v>1973</v>
      </c>
      <c r="D37" s="78">
        <v>2015</v>
      </c>
      <c r="E37" s="79" t="s">
        <v>90</v>
      </c>
      <c r="F37" s="83">
        <v>4</v>
      </c>
      <c r="G37" s="83">
        <v>4</v>
      </c>
      <c r="H37" s="80">
        <v>3490.7</v>
      </c>
      <c r="I37" s="80">
        <v>3235.8</v>
      </c>
      <c r="J37" s="80">
        <v>3235.8</v>
      </c>
      <c r="K37" s="81">
        <v>189</v>
      </c>
      <c r="L37" s="68">
        <f>'Приложение 2'!C38</f>
        <v>3947953</v>
      </c>
      <c r="M37" s="68">
        <v>0</v>
      </c>
      <c r="N37" s="68">
        <v>2950102.36</v>
      </c>
      <c r="O37" s="68">
        <v>0</v>
      </c>
      <c r="P37" s="68">
        <v>997850.64</v>
      </c>
      <c r="Q37" s="68">
        <v>0</v>
      </c>
      <c r="R37" s="68">
        <f t="shared" si="2"/>
        <v>1220.085604796341</v>
      </c>
      <c r="S37" s="68">
        <v>1819.36</v>
      </c>
      <c r="T37" s="82">
        <v>43100</v>
      </c>
      <c r="U37" s="37"/>
    </row>
    <row r="38" spans="1:21" s="4" customFormat="1" ht="15.75">
      <c r="A38" s="85" t="s">
        <v>125</v>
      </c>
      <c r="B38" s="67" t="s">
        <v>154</v>
      </c>
      <c r="C38" s="78">
        <v>1975</v>
      </c>
      <c r="D38" s="78">
        <v>2015</v>
      </c>
      <c r="E38" s="79" t="s">
        <v>90</v>
      </c>
      <c r="F38" s="83">
        <v>4</v>
      </c>
      <c r="G38" s="83">
        <v>4</v>
      </c>
      <c r="H38" s="80">
        <v>3482.9</v>
      </c>
      <c r="I38" s="80">
        <v>3171.6</v>
      </c>
      <c r="J38" s="80">
        <v>3171.6</v>
      </c>
      <c r="K38" s="81">
        <v>192</v>
      </c>
      <c r="L38" s="68">
        <f>'Приложение 2'!C39</f>
        <v>4154608</v>
      </c>
      <c r="M38" s="68">
        <v>0</v>
      </c>
      <c r="N38" s="68">
        <v>2891570.71</v>
      </c>
      <c r="O38" s="68">
        <v>0</v>
      </c>
      <c r="P38" s="68">
        <v>1263037.29</v>
      </c>
      <c r="Q38" s="68">
        <v>0</v>
      </c>
      <c r="R38" s="68">
        <f t="shared" si="2"/>
        <v>1309.940723924833</v>
      </c>
      <c r="S38" s="68">
        <v>1819.36</v>
      </c>
      <c r="T38" s="82">
        <v>43100</v>
      </c>
      <c r="U38" s="37"/>
    </row>
    <row r="39" spans="1:21" ht="15.75">
      <c r="A39" s="137">
        <v>2018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9"/>
      <c r="U39" s="21"/>
    </row>
    <row r="40" spans="1:21" ht="15.75">
      <c r="A40" s="74" t="s">
        <v>96</v>
      </c>
      <c r="B40" s="71" t="s">
        <v>84</v>
      </c>
      <c r="C40" s="77" t="s">
        <v>72</v>
      </c>
      <c r="D40" s="77" t="s">
        <v>72</v>
      </c>
      <c r="E40" s="77" t="s">
        <v>72</v>
      </c>
      <c r="F40" s="77" t="s">
        <v>72</v>
      </c>
      <c r="G40" s="77" t="s">
        <v>72</v>
      </c>
      <c r="H40" s="73">
        <f aca="true" t="shared" si="3" ref="H40:Q40">SUM(H41:H77)</f>
        <v>143038.5</v>
      </c>
      <c r="I40" s="73">
        <f t="shared" si="3"/>
        <v>124446.70000000003</v>
      </c>
      <c r="J40" s="73">
        <f t="shared" si="3"/>
        <v>124273.60000000002</v>
      </c>
      <c r="K40" s="76">
        <f t="shared" si="3"/>
        <v>6786</v>
      </c>
      <c r="L40" s="73">
        <f t="shared" si="3"/>
        <v>79996062.85</v>
      </c>
      <c r="M40" s="73">
        <f t="shared" si="3"/>
        <v>0</v>
      </c>
      <c r="N40" s="73">
        <f t="shared" si="3"/>
        <v>59781602.540000014</v>
      </c>
      <c r="O40" s="73">
        <f t="shared" si="3"/>
        <v>0</v>
      </c>
      <c r="P40" s="73">
        <f t="shared" si="3"/>
        <v>20214460.310000002</v>
      </c>
      <c r="Q40" s="73">
        <f t="shared" si="3"/>
        <v>0</v>
      </c>
      <c r="R40" s="75" t="s">
        <v>72</v>
      </c>
      <c r="S40" s="75" t="s">
        <v>72</v>
      </c>
      <c r="T40" s="75" t="s">
        <v>72</v>
      </c>
      <c r="U40" s="45"/>
    </row>
    <row r="41" spans="1:23" s="93" customFormat="1" ht="15.75">
      <c r="A41" s="91" t="s">
        <v>97</v>
      </c>
      <c r="B41" s="70" t="s">
        <v>128</v>
      </c>
      <c r="C41" s="78">
        <v>1982</v>
      </c>
      <c r="D41" s="78">
        <v>2015</v>
      </c>
      <c r="E41" s="79" t="s">
        <v>90</v>
      </c>
      <c r="F41" s="78">
        <v>4</v>
      </c>
      <c r="G41" s="78">
        <v>8</v>
      </c>
      <c r="H41" s="80">
        <v>6833.4</v>
      </c>
      <c r="I41" s="80">
        <v>5924.9</v>
      </c>
      <c r="J41" s="80">
        <v>5924.9</v>
      </c>
      <c r="K41" s="81">
        <v>351</v>
      </c>
      <c r="L41" s="68">
        <f>'Приложение 2'!C42</f>
        <v>6006706.84</v>
      </c>
      <c r="M41" s="68">
        <v>0</v>
      </c>
      <c r="N41" s="68">
        <v>3140789.2600000002</v>
      </c>
      <c r="O41" s="68">
        <v>0</v>
      </c>
      <c r="P41" s="68">
        <v>2865917.58</v>
      </c>
      <c r="Q41" s="68">
        <v>0</v>
      </c>
      <c r="R41" s="68">
        <f aca="true" t="shared" si="4" ref="R41:R77">L41/I41</f>
        <v>1013.8072946378842</v>
      </c>
      <c r="S41" s="68">
        <f>R41</f>
        <v>1013.8072946378842</v>
      </c>
      <c r="T41" s="82">
        <v>43465</v>
      </c>
      <c r="U41" s="36" t="s">
        <v>91</v>
      </c>
      <c r="V41" s="92"/>
      <c r="W41" s="92"/>
    </row>
    <row r="42" spans="1:21" s="92" customFormat="1" ht="15.75">
      <c r="A42" s="91" t="s">
        <v>98</v>
      </c>
      <c r="B42" s="67" t="s">
        <v>156</v>
      </c>
      <c r="C42" s="78">
        <v>1977</v>
      </c>
      <c r="D42" s="78">
        <v>2009</v>
      </c>
      <c r="E42" s="79" t="s">
        <v>90</v>
      </c>
      <c r="F42" s="78">
        <v>4</v>
      </c>
      <c r="G42" s="78">
        <v>7</v>
      </c>
      <c r="H42" s="80">
        <v>6106.4</v>
      </c>
      <c r="I42" s="80">
        <v>5366.6</v>
      </c>
      <c r="J42" s="80">
        <v>5366.6</v>
      </c>
      <c r="K42" s="81">
        <v>112</v>
      </c>
      <c r="L42" s="68">
        <f>'Приложение 2'!C43</f>
        <v>703916</v>
      </c>
      <c r="M42" s="68">
        <v>0</v>
      </c>
      <c r="N42" s="68">
        <v>647442.7</v>
      </c>
      <c r="O42" s="68">
        <v>0</v>
      </c>
      <c r="P42" s="68">
        <v>56473.3</v>
      </c>
      <c r="Q42" s="68">
        <v>0</v>
      </c>
      <c r="R42" s="68">
        <f t="shared" si="4"/>
        <v>131.16610144225393</v>
      </c>
      <c r="S42" s="68">
        <v>637.5899999999999</v>
      </c>
      <c r="T42" s="82">
        <v>43465</v>
      </c>
      <c r="U42" s="36" t="s">
        <v>91</v>
      </c>
    </row>
    <row r="43" spans="1:21" s="92" customFormat="1" ht="15.75">
      <c r="A43" s="91" t="s">
        <v>99</v>
      </c>
      <c r="B43" s="70" t="s">
        <v>155</v>
      </c>
      <c r="C43" s="83">
        <v>1977</v>
      </c>
      <c r="D43" s="83">
        <v>2014</v>
      </c>
      <c r="E43" s="79" t="s">
        <v>90</v>
      </c>
      <c r="F43" s="83">
        <v>4</v>
      </c>
      <c r="G43" s="83">
        <v>6</v>
      </c>
      <c r="H43" s="68">
        <v>6057.7</v>
      </c>
      <c r="I43" s="68">
        <v>5324.4</v>
      </c>
      <c r="J43" s="94">
        <v>5324.4</v>
      </c>
      <c r="K43" s="81">
        <v>210</v>
      </c>
      <c r="L43" s="68">
        <f>'Приложение 2'!C44</f>
        <v>3118363</v>
      </c>
      <c r="M43" s="68">
        <v>0</v>
      </c>
      <c r="N43" s="68">
        <v>2309143.4499999997</v>
      </c>
      <c r="O43" s="68">
        <v>0</v>
      </c>
      <c r="P43" s="68">
        <v>809219.55</v>
      </c>
      <c r="Q43" s="68">
        <v>0</v>
      </c>
      <c r="R43" s="68">
        <f t="shared" si="4"/>
        <v>585.6740665614906</v>
      </c>
      <c r="S43" s="95">
        <v>3549.43</v>
      </c>
      <c r="T43" s="82">
        <v>43830</v>
      </c>
      <c r="U43" s="36" t="s">
        <v>92</v>
      </c>
    </row>
    <row r="44" spans="1:21" s="92" customFormat="1" ht="15.75">
      <c r="A44" s="91" t="s">
        <v>100</v>
      </c>
      <c r="B44" s="70" t="s">
        <v>188</v>
      </c>
      <c r="C44" s="83">
        <v>1981</v>
      </c>
      <c r="D44" s="83">
        <v>1981</v>
      </c>
      <c r="E44" s="79" t="s">
        <v>90</v>
      </c>
      <c r="F44" s="83">
        <v>4</v>
      </c>
      <c r="G44" s="83">
        <v>8</v>
      </c>
      <c r="H44" s="96">
        <v>5814.2</v>
      </c>
      <c r="I44" s="96">
        <v>3690.7</v>
      </c>
      <c r="J44" s="96">
        <v>3690.7</v>
      </c>
      <c r="K44" s="81">
        <v>333</v>
      </c>
      <c r="L44" s="68">
        <f>'Приложение 2'!C45</f>
        <v>7044623</v>
      </c>
      <c r="M44" s="68">
        <v>0</v>
      </c>
      <c r="N44" s="68">
        <v>4715795.12</v>
      </c>
      <c r="O44" s="68">
        <v>0</v>
      </c>
      <c r="P44" s="68">
        <v>2328827.88</v>
      </c>
      <c r="Q44" s="68">
        <v>0</v>
      </c>
      <c r="R44" s="68">
        <f t="shared" si="4"/>
        <v>1908.7498306554314</v>
      </c>
      <c r="S44" s="68">
        <v>1978.3600000000001</v>
      </c>
      <c r="T44" s="82">
        <v>43830</v>
      </c>
      <c r="U44" s="36" t="s">
        <v>91</v>
      </c>
    </row>
    <row r="45" spans="1:21" s="92" customFormat="1" ht="15.75">
      <c r="A45" s="91" t="s">
        <v>101</v>
      </c>
      <c r="B45" s="70" t="s">
        <v>129</v>
      </c>
      <c r="C45" s="78">
        <v>1988</v>
      </c>
      <c r="D45" s="78">
        <v>2016</v>
      </c>
      <c r="E45" s="79" t="s">
        <v>90</v>
      </c>
      <c r="F45" s="78">
        <v>4</v>
      </c>
      <c r="G45" s="78">
        <v>6</v>
      </c>
      <c r="H45" s="80">
        <v>4502.7</v>
      </c>
      <c r="I45" s="80">
        <v>3809.4</v>
      </c>
      <c r="J45" s="80">
        <v>3809.4</v>
      </c>
      <c r="K45" s="81">
        <v>143</v>
      </c>
      <c r="L45" s="68">
        <f>'Приложение 2'!C46</f>
        <v>964686</v>
      </c>
      <c r="M45" s="68">
        <v>0</v>
      </c>
      <c r="N45" s="68">
        <v>504415.4</v>
      </c>
      <c r="O45" s="68">
        <v>0</v>
      </c>
      <c r="P45" s="68">
        <v>460270.6</v>
      </c>
      <c r="Q45" s="68">
        <v>0</v>
      </c>
      <c r="R45" s="68">
        <f t="shared" si="4"/>
        <v>253.23830524492044</v>
      </c>
      <c r="S45" s="68">
        <v>744.2</v>
      </c>
      <c r="T45" s="82">
        <v>43465</v>
      </c>
      <c r="U45" s="36" t="s">
        <v>91</v>
      </c>
    </row>
    <row r="46" spans="1:21" s="92" customFormat="1" ht="15.75">
      <c r="A46" s="91" t="s">
        <v>102</v>
      </c>
      <c r="B46" s="70" t="s">
        <v>157</v>
      </c>
      <c r="C46" s="83">
        <v>1965</v>
      </c>
      <c r="D46" s="83">
        <v>2009</v>
      </c>
      <c r="E46" s="79" t="s">
        <v>90</v>
      </c>
      <c r="F46" s="78">
        <v>4</v>
      </c>
      <c r="G46" s="78">
        <v>3</v>
      </c>
      <c r="H46" s="68">
        <v>2185</v>
      </c>
      <c r="I46" s="68">
        <v>1953.8</v>
      </c>
      <c r="J46" s="68">
        <v>1953.8</v>
      </c>
      <c r="K46" s="81">
        <v>62</v>
      </c>
      <c r="L46" s="68">
        <f>'Приложение 2'!C47</f>
        <v>286195</v>
      </c>
      <c r="M46" s="68">
        <v>0</v>
      </c>
      <c r="N46" s="68">
        <v>276604.51</v>
      </c>
      <c r="O46" s="68">
        <v>0</v>
      </c>
      <c r="P46" s="68">
        <v>9590.49</v>
      </c>
      <c r="Q46" s="68">
        <v>0</v>
      </c>
      <c r="R46" s="68">
        <f t="shared" si="4"/>
        <v>146.4812160917187</v>
      </c>
      <c r="S46" s="68">
        <v>297.38</v>
      </c>
      <c r="T46" s="82">
        <v>43465</v>
      </c>
      <c r="U46" s="36" t="s">
        <v>86</v>
      </c>
    </row>
    <row r="47" spans="1:21" s="99" customFormat="1" ht="15.75">
      <c r="A47" s="91" t="s">
        <v>103</v>
      </c>
      <c r="B47" s="70" t="s">
        <v>189</v>
      </c>
      <c r="C47" s="78">
        <v>1984</v>
      </c>
      <c r="D47" s="78">
        <v>1984</v>
      </c>
      <c r="E47" s="79" t="s">
        <v>83</v>
      </c>
      <c r="F47" s="78">
        <v>2</v>
      </c>
      <c r="G47" s="78">
        <v>2</v>
      </c>
      <c r="H47" s="97">
        <v>550.6</v>
      </c>
      <c r="I47" s="97">
        <v>468.9</v>
      </c>
      <c r="J47" s="97">
        <v>468.9</v>
      </c>
      <c r="K47" s="98">
        <v>36</v>
      </c>
      <c r="L47" s="68">
        <f>'Приложение 2'!C48</f>
        <v>1680544</v>
      </c>
      <c r="M47" s="68">
        <v>0</v>
      </c>
      <c r="N47" s="68">
        <v>1015416.8200000001</v>
      </c>
      <c r="O47" s="68">
        <v>0</v>
      </c>
      <c r="P47" s="68">
        <v>665127.1799999999</v>
      </c>
      <c r="Q47" s="68">
        <v>0</v>
      </c>
      <c r="R47" s="68">
        <f t="shared" si="4"/>
        <v>3584.0136489656643</v>
      </c>
      <c r="S47" s="68">
        <v>2907.07</v>
      </c>
      <c r="T47" s="82">
        <v>43830</v>
      </c>
      <c r="U47" s="36" t="s">
        <v>88</v>
      </c>
    </row>
    <row r="48" spans="1:21" ht="15.75">
      <c r="A48" s="91" t="s">
        <v>104</v>
      </c>
      <c r="B48" s="70" t="s">
        <v>133</v>
      </c>
      <c r="C48" s="78">
        <v>1970</v>
      </c>
      <c r="D48" s="78">
        <v>2015</v>
      </c>
      <c r="E48" s="79" t="s">
        <v>83</v>
      </c>
      <c r="F48" s="78">
        <v>4</v>
      </c>
      <c r="G48" s="78">
        <v>4</v>
      </c>
      <c r="H48" s="80">
        <v>5669.1</v>
      </c>
      <c r="I48" s="80">
        <v>4788.9</v>
      </c>
      <c r="J48" s="80">
        <v>4788.9</v>
      </c>
      <c r="K48" s="81">
        <v>366</v>
      </c>
      <c r="L48" s="68">
        <f>'Приложение 2'!C49</f>
        <v>4003457.66</v>
      </c>
      <c r="M48" s="68">
        <v>0</v>
      </c>
      <c r="N48" s="68">
        <v>2093329.5299999998</v>
      </c>
      <c r="O48" s="68">
        <v>0</v>
      </c>
      <c r="P48" s="68">
        <v>1910128.13</v>
      </c>
      <c r="Q48" s="68">
        <v>0</v>
      </c>
      <c r="R48" s="68">
        <f t="shared" si="4"/>
        <v>835.9868988703043</v>
      </c>
      <c r="S48" s="68">
        <f>R48</f>
        <v>835.9868988703043</v>
      </c>
      <c r="T48" s="82">
        <v>43465</v>
      </c>
      <c r="U48" s="36" t="s">
        <v>85</v>
      </c>
    </row>
    <row r="49" spans="1:21" ht="15.75">
      <c r="A49" s="91" t="s">
        <v>105</v>
      </c>
      <c r="B49" s="70" t="s">
        <v>134</v>
      </c>
      <c r="C49" s="78">
        <v>1970</v>
      </c>
      <c r="D49" s="78">
        <v>2008</v>
      </c>
      <c r="E49" s="79" t="s">
        <v>83</v>
      </c>
      <c r="F49" s="78">
        <v>4</v>
      </c>
      <c r="G49" s="78">
        <v>4</v>
      </c>
      <c r="H49" s="80">
        <v>3362.4</v>
      </c>
      <c r="I49" s="80">
        <v>3107.7</v>
      </c>
      <c r="J49" s="80">
        <v>3107.7</v>
      </c>
      <c r="K49" s="81">
        <v>192</v>
      </c>
      <c r="L49" s="68">
        <f>'Приложение 2'!C50</f>
        <v>745452</v>
      </c>
      <c r="M49" s="68">
        <v>0</v>
      </c>
      <c r="N49" s="68">
        <v>547826.2</v>
      </c>
      <c r="O49" s="68">
        <v>0</v>
      </c>
      <c r="P49" s="68">
        <v>197625.8</v>
      </c>
      <c r="Q49" s="68">
        <v>0</v>
      </c>
      <c r="R49" s="68">
        <f t="shared" si="4"/>
        <v>239.87257457283522</v>
      </c>
      <c r="S49" s="68">
        <v>1381.79</v>
      </c>
      <c r="T49" s="82">
        <v>43830</v>
      </c>
      <c r="U49" s="36" t="s">
        <v>85</v>
      </c>
    </row>
    <row r="50" spans="1:21" ht="15.75">
      <c r="A50" s="91" t="s">
        <v>106</v>
      </c>
      <c r="B50" s="70" t="s">
        <v>196</v>
      </c>
      <c r="C50" s="78">
        <v>1988</v>
      </c>
      <c r="D50" s="78">
        <v>2010</v>
      </c>
      <c r="E50" s="79" t="s">
        <v>83</v>
      </c>
      <c r="F50" s="78">
        <v>4</v>
      </c>
      <c r="G50" s="78">
        <v>2</v>
      </c>
      <c r="H50" s="100">
        <v>1398.5</v>
      </c>
      <c r="I50" s="100">
        <v>1156.8</v>
      </c>
      <c r="J50" s="100">
        <v>1156.8</v>
      </c>
      <c r="K50" s="98">
        <v>96</v>
      </c>
      <c r="L50" s="68">
        <f>'Приложение 2'!C51</f>
        <v>2100933</v>
      </c>
      <c r="M50" s="68">
        <v>0</v>
      </c>
      <c r="N50" s="68">
        <v>1531781.26</v>
      </c>
      <c r="O50" s="68">
        <v>0</v>
      </c>
      <c r="P50" s="68">
        <v>569151.74</v>
      </c>
      <c r="Q50" s="68">
        <v>0</v>
      </c>
      <c r="R50" s="68">
        <f t="shared" si="4"/>
        <v>1816.1592323651453</v>
      </c>
      <c r="S50" s="68">
        <v>1978.3600000000001</v>
      </c>
      <c r="T50" s="82">
        <v>43830</v>
      </c>
      <c r="U50" s="36" t="s">
        <v>92</v>
      </c>
    </row>
    <row r="51" spans="1:21" ht="15.75">
      <c r="A51" s="91" t="s">
        <v>107</v>
      </c>
      <c r="B51" s="67" t="s">
        <v>136</v>
      </c>
      <c r="C51" s="78">
        <v>1989</v>
      </c>
      <c r="D51" s="78">
        <v>2004</v>
      </c>
      <c r="E51" s="79" t="s">
        <v>87</v>
      </c>
      <c r="F51" s="78">
        <v>5</v>
      </c>
      <c r="G51" s="78">
        <v>6</v>
      </c>
      <c r="H51" s="68">
        <v>5748.5</v>
      </c>
      <c r="I51" s="68">
        <v>4476.5</v>
      </c>
      <c r="J51" s="68">
        <v>4476.5</v>
      </c>
      <c r="K51" s="81">
        <v>218</v>
      </c>
      <c r="L51" s="68">
        <f>'Приложение 2'!C52</f>
        <v>4101476</v>
      </c>
      <c r="M51" s="68">
        <v>0</v>
      </c>
      <c r="N51" s="68">
        <v>3298397.1700000004</v>
      </c>
      <c r="O51" s="68">
        <v>0</v>
      </c>
      <c r="P51" s="68">
        <v>803078.83</v>
      </c>
      <c r="Q51" s="68">
        <v>0</v>
      </c>
      <c r="R51" s="68">
        <f t="shared" si="4"/>
        <v>916.2238355858372</v>
      </c>
      <c r="S51" s="68">
        <v>1497.04</v>
      </c>
      <c r="T51" s="82">
        <v>43465</v>
      </c>
      <c r="U51" s="36" t="s">
        <v>85</v>
      </c>
    </row>
    <row r="52" spans="1:21" s="10" customFormat="1" ht="15.75">
      <c r="A52" s="91" t="s">
        <v>108</v>
      </c>
      <c r="B52" s="70" t="s">
        <v>137</v>
      </c>
      <c r="C52" s="78">
        <v>1968</v>
      </c>
      <c r="D52" s="78">
        <v>1968</v>
      </c>
      <c r="E52" s="79" t="s">
        <v>83</v>
      </c>
      <c r="F52" s="78">
        <v>4</v>
      </c>
      <c r="G52" s="78">
        <v>4</v>
      </c>
      <c r="H52" s="80">
        <v>2786.6</v>
      </c>
      <c r="I52" s="80">
        <v>2543</v>
      </c>
      <c r="J52" s="80">
        <v>2543</v>
      </c>
      <c r="K52" s="81">
        <v>136</v>
      </c>
      <c r="L52" s="68">
        <f>'Приложение 2'!C53</f>
        <v>737377</v>
      </c>
      <c r="M52" s="68">
        <v>0</v>
      </c>
      <c r="N52" s="68">
        <v>385559.98</v>
      </c>
      <c r="O52" s="68">
        <v>0</v>
      </c>
      <c r="P52" s="68">
        <v>351817.02</v>
      </c>
      <c r="Q52" s="68">
        <v>0</v>
      </c>
      <c r="R52" s="68">
        <f t="shared" si="4"/>
        <v>289.96342902084155</v>
      </c>
      <c r="S52" s="68">
        <v>1208.43</v>
      </c>
      <c r="T52" s="82">
        <v>43465</v>
      </c>
      <c r="U52" s="36" t="s">
        <v>116</v>
      </c>
    </row>
    <row r="53" spans="1:21" s="10" customFormat="1" ht="15.75">
      <c r="A53" s="91" t="s">
        <v>109</v>
      </c>
      <c r="B53" s="67" t="s">
        <v>175</v>
      </c>
      <c r="C53" s="83">
        <v>1975</v>
      </c>
      <c r="D53" s="83">
        <v>1975</v>
      </c>
      <c r="E53" s="79" t="s">
        <v>83</v>
      </c>
      <c r="F53" s="83">
        <v>4</v>
      </c>
      <c r="G53" s="83">
        <v>3</v>
      </c>
      <c r="H53" s="80">
        <v>2354.4</v>
      </c>
      <c r="I53" s="80">
        <v>2125.6</v>
      </c>
      <c r="J53" s="80">
        <v>2092.7</v>
      </c>
      <c r="K53" s="81">
        <v>144</v>
      </c>
      <c r="L53" s="68">
        <f>'Приложение 2'!C54</f>
        <v>433072</v>
      </c>
      <c r="M53" s="68">
        <v>0</v>
      </c>
      <c r="N53" s="68">
        <v>413182.12</v>
      </c>
      <c r="O53" s="68">
        <v>0</v>
      </c>
      <c r="P53" s="68">
        <v>19889.879999999997</v>
      </c>
      <c r="Q53" s="68">
        <v>0</v>
      </c>
      <c r="R53" s="68">
        <f t="shared" si="4"/>
        <v>203.7410613473843</v>
      </c>
      <c r="S53" s="68">
        <v>1084.41</v>
      </c>
      <c r="T53" s="82">
        <v>43830</v>
      </c>
      <c r="U53" s="36" t="s">
        <v>94</v>
      </c>
    </row>
    <row r="54" spans="1:23" s="8" customFormat="1" ht="15.75">
      <c r="A54" s="91" t="s">
        <v>110</v>
      </c>
      <c r="B54" s="67" t="s">
        <v>158</v>
      </c>
      <c r="C54" s="78">
        <v>1969</v>
      </c>
      <c r="D54" s="78">
        <v>2015</v>
      </c>
      <c r="E54" s="79" t="s">
        <v>83</v>
      </c>
      <c r="F54" s="78">
        <v>4</v>
      </c>
      <c r="G54" s="78">
        <v>4</v>
      </c>
      <c r="H54" s="80">
        <v>2763.9</v>
      </c>
      <c r="I54" s="80">
        <v>2529.5</v>
      </c>
      <c r="J54" s="80">
        <v>2529.5</v>
      </c>
      <c r="K54" s="81">
        <v>192</v>
      </c>
      <c r="L54" s="68">
        <f>'Приложение 2'!C55</f>
        <v>3638669.63</v>
      </c>
      <c r="M54" s="68">
        <v>0</v>
      </c>
      <c r="N54" s="68">
        <v>3206188.3499999996</v>
      </c>
      <c r="O54" s="68">
        <v>0</v>
      </c>
      <c r="P54" s="68">
        <v>432481.27999999997</v>
      </c>
      <c r="Q54" s="68">
        <v>0</v>
      </c>
      <c r="R54" s="68">
        <f t="shared" si="4"/>
        <v>1438.4936271990512</v>
      </c>
      <c r="S54" s="68">
        <v>4500.07</v>
      </c>
      <c r="T54" s="82">
        <v>43465</v>
      </c>
      <c r="U54" s="36" t="s">
        <v>85</v>
      </c>
      <c r="V54" s="4"/>
      <c r="W54" s="4"/>
    </row>
    <row r="55" spans="1:21" s="4" customFormat="1" ht="15.75">
      <c r="A55" s="91" t="s">
        <v>111</v>
      </c>
      <c r="B55" s="67" t="s">
        <v>159</v>
      </c>
      <c r="C55" s="78">
        <v>1971</v>
      </c>
      <c r="D55" s="78">
        <v>2010</v>
      </c>
      <c r="E55" s="79" t="s">
        <v>83</v>
      </c>
      <c r="F55" s="78">
        <v>4</v>
      </c>
      <c r="G55" s="78">
        <v>3</v>
      </c>
      <c r="H55" s="80">
        <v>2337.7</v>
      </c>
      <c r="I55" s="80">
        <v>2103.6</v>
      </c>
      <c r="J55" s="80">
        <v>2103.6</v>
      </c>
      <c r="K55" s="81">
        <v>98</v>
      </c>
      <c r="L55" s="68">
        <f>'Приложение 2'!C56</f>
        <v>848618</v>
      </c>
      <c r="M55" s="68">
        <v>0</v>
      </c>
      <c r="N55" s="68">
        <v>841155.49</v>
      </c>
      <c r="O55" s="68">
        <v>0</v>
      </c>
      <c r="P55" s="68">
        <v>7462.51</v>
      </c>
      <c r="Q55" s="68">
        <v>0</v>
      </c>
      <c r="R55" s="68">
        <f t="shared" si="4"/>
        <v>403.41224567408256</v>
      </c>
      <c r="S55" s="68">
        <v>1414.73</v>
      </c>
      <c r="T55" s="82">
        <v>43465</v>
      </c>
      <c r="U55" s="36" t="s">
        <v>85</v>
      </c>
    </row>
    <row r="56" spans="1:21" s="4" customFormat="1" ht="15.75">
      <c r="A56" s="91" t="s">
        <v>112</v>
      </c>
      <c r="B56" s="70" t="s">
        <v>141</v>
      </c>
      <c r="C56" s="78">
        <v>1961</v>
      </c>
      <c r="D56" s="78">
        <v>2011</v>
      </c>
      <c r="E56" s="79" t="s">
        <v>83</v>
      </c>
      <c r="F56" s="78">
        <v>3</v>
      </c>
      <c r="G56" s="78">
        <v>3</v>
      </c>
      <c r="H56" s="68">
        <v>1608.3</v>
      </c>
      <c r="I56" s="68">
        <v>1479.6</v>
      </c>
      <c r="J56" s="68">
        <v>1449.4</v>
      </c>
      <c r="K56" s="81">
        <v>108</v>
      </c>
      <c r="L56" s="68">
        <f>'Приложение 2'!C57</f>
        <v>533417</v>
      </c>
      <c r="M56" s="68">
        <v>0</v>
      </c>
      <c r="N56" s="68">
        <v>303692.17000000004</v>
      </c>
      <c r="O56" s="68">
        <v>0</v>
      </c>
      <c r="P56" s="68">
        <v>229724.83</v>
      </c>
      <c r="Q56" s="68">
        <v>0</v>
      </c>
      <c r="R56" s="68">
        <f t="shared" si="4"/>
        <v>360.51432819680997</v>
      </c>
      <c r="S56" s="68">
        <v>1137.58</v>
      </c>
      <c r="T56" s="82">
        <v>43465</v>
      </c>
      <c r="U56" s="36" t="s">
        <v>85</v>
      </c>
    </row>
    <row r="57" spans="1:21" s="4" customFormat="1" ht="15.75">
      <c r="A57" s="91" t="s">
        <v>113</v>
      </c>
      <c r="B57" s="70" t="s">
        <v>142</v>
      </c>
      <c r="C57" s="83">
        <v>1973</v>
      </c>
      <c r="D57" s="83">
        <v>2007</v>
      </c>
      <c r="E57" s="79" t="s">
        <v>90</v>
      </c>
      <c r="F57" s="83">
        <v>4</v>
      </c>
      <c r="G57" s="83">
        <v>3</v>
      </c>
      <c r="H57" s="68">
        <v>2340.4</v>
      </c>
      <c r="I57" s="68">
        <v>2247.4</v>
      </c>
      <c r="J57" s="68">
        <v>2247.4</v>
      </c>
      <c r="K57" s="81">
        <v>144</v>
      </c>
      <c r="L57" s="68">
        <f>'Приложение 2'!C58</f>
        <v>95174</v>
      </c>
      <c r="M57" s="68">
        <v>0</v>
      </c>
      <c r="N57" s="68">
        <v>49764.62</v>
      </c>
      <c r="O57" s="68">
        <v>0</v>
      </c>
      <c r="P57" s="68">
        <v>45409.38</v>
      </c>
      <c r="Q57" s="68">
        <v>0</v>
      </c>
      <c r="R57" s="68">
        <f t="shared" si="4"/>
        <v>42.3484915902821</v>
      </c>
      <c r="S57" s="68">
        <v>340.21</v>
      </c>
      <c r="T57" s="82">
        <v>43131</v>
      </c>
      <c r="U57" s="36" t="s">
        <v>85</v>
      </c>
    </row>
    <row r="58" spans="1:21" s="4" customFormat="1" ht="15.75">
      <c r="A58" s="91" t="s">
        <v>114</v>
      </c>
      <c r="B58" s="70" t="s">
        <v>160</v>
      </c>
      <c r="C58" s="78">
        <v>1988</v>
      </c>
      <c r="D58" s="78">
        <v>2007</v>
      </c>
      <c r="E58" s="79" t="s">
        <v>87</v>
      </c>
      <c r="F58" s="78">
        <v>5</v>
      </c>
      <c r="G58" s="78">
        <v>4</v>
      </c>
      <c r="H58" s="68">
        <v>6183.7</v>
      </c>
      <c r="I58" s="68">
        <v>5314.9</v>
      </c>
      <c r="J58" s="68">
        <v>5314.9</v>
      </c>
      <c r="K58" s="81">
        <v>229</v>
      </c>
      <c r="L58" s="68">
        <f>'Приложение 2'!C59</f>
        <v>1037741</v>
      </c>
      <c r="M58" s="68">
        <v>0</v>
      </c>
      <c r="N58" s="68">
        <v>1034013.71</v>
      </c>
      <c r="O58" s="68">
        <v>0</v>
      </c>
      <c r="P58" s="68">
        <v>3727.29</v>
      </c>
      <c r="Q58" s="68">
        <v>0</v>
      </c>
      <c r="R58" s="68">
        <f t="shared" si="4"/>
        <v>195.25127471824496</v>
      </c>
      <c r="S58" s="68">
        <v>794.2</v>
      </c>
      <c r="T58" s="82">
        <v>43465</v>
      </c>
      <c r="U58" s="36" t="s">
        <v>91</v>
      </c>
    </row>
    <row r="59" spans="1:21" s="4" customFormat="1" ht="15.75">
      <c r="A59" s="91" t="s">
        <v>115</v>
      </c>
      <c r="B59" s="70" t="s">
        <v>161</v>
      </c>
      <c r="C59" s="78">
        <v>1970</v>
      </c>
      <c r="D59" s="78">
        <v>2009</v>
      </c>
      <c r="E59" s="79" t="s">
        <v>83</v>
      </c>
      <c r="F59" s="78">
        <v>4</v>
      </c>
      <c r="G59" s="78">
        <v>6</v>
      </c>
      <c r="H59" s="80">
        <v>4442.4</v>
      </c>
      <c r="I59" s="80">
        <v>3999.3</v>
      </c>
      <c r="J59" s="80">
        <v>3999.3</v>
      </c>
      <c r="K59" s="81">
        <v>255</v>
      </c>
      <c r="L59" s="68">
        <f>'Приложение 2'!C60</f>
        <v>370766</v>
      </c>
      <c r="M59" s="68">
        <v>0</v>
      </c>
      <c r="N59" s="68">
        <v>318342.97</v>
      </c>
      <c r="O59" s="68">
        <v>0</v>
      </c>
      <c r="P59" s="68">
        <v>52423.03</v>
      </c>
      <c r="Q59" s="68">
        <v>0</v>
      </c>
      <c r="R59" s="68">
        <f t="shared" si="4"/>
        <v>92.70772385167403</v>
      </c>
      <c r="S59" s="68">
        <v>596.54</v>
      </c>
      <c r="T59" s="82">
        <v>43465</v>
      </c>
      <c r="U59" s="36" t="s">
        <v>91</v>
      </c>
    </row>
    <row r="60" spans="1:21" s="4" customFormat="1" ht="15.75">
      <c r="A60" s="91" t="s">
        <v>118</v>
      </c>
      <c r="B60" s="70" t="s">
        <v>162</v>
      </c>
      <c r="C60" s="78">
        <v>1975</v>
      </c>
      <c r="D60" s="78">
        <v>2009</v>
      </c>
      <c r="E60" s="79" t="s">
        <v>83</v>
      </c>
      <c r="F60" s="78">
        <v>4</v>
      </c>
      <c r="G60" s="78">
        <v>4</v>
      </c>
      <c r="H60" s="80">
        <v>3540.9</v>
      </c>
      <c r="I60" s="80">
        <v>3150.7</v>
      </c>
      <c r="J60" s="80">
        <v>3150.7</v>
      </c>
      <c r="K60" s="81">
        <v>192</v>
      </c>
      <c r="L60" s="68">
        <f>'Приложение 2'!C61</f>
        <v>9686178</v>
      </c>
      <c r="M60" s="68">
        <v>0</v>
      </c>
      <c r="N60" s="68">
        <v>8399119.46</v>
      </c>
      <c r="O60" s="68">
        <v>0</v>
      </c>
      <c r="P60" s="68">
        <v>1287058.54</v>
      </c>
      <c r="Q60" s="68">
        <v>0</v>
      </c>
      <c r="R60" s="68">
        <f t="shared" si="4"/>
        <v>3074.293966420161</v>
      </c>
      <c r="S60" s="68">
        <v>6953.87</v>
      </c>
      <c r="T60" s="82">
        <v>43830</v>
      </c>
      <c r="U60" s="36" t="s">
        <v>93</v>
      </c>
    </row>
    <row r="61" spans="1:21" s="4" customFormat="1" ht="15.75">
      <c r="A61" s="91" t="s">
        <v>119</v>
      </c>
      <c r="B61" s="70" t="s">
        <v>190</v>
      </c>
      <c r="C61" s="78">
        <v>1976</v>
      </c>
      <c r="D61" s="78">
        <v>2010</v>
      </c>
      <c r="E61" s="79" t="s">
        <v>83</v>
      </c>
      <c r="F61" s="78">
        <v>4</v>
      </c>
      <c r="G61" s="78">
        <v>4</v>
      </c>
      <c r="H61" s="80">
        <v>3462.1</v>
      </c>
      <c r="I61" s="80">
        <v>3116.7</v>
      </c>
      <c r="J61" s="80">
        <f>I61</f>
        <v>3116.7</v>
      </c>
      <c r="K61" s="81">
        <v>192</v>
      </c>
      <c r="L61" s="68">
        <f>'Приложение 2'!C62</f>
        <v>8685955.72</v>
      </c>
      <c r="M61" s="68">
        <v>0</v>
      </c>
      <c r="N61" s="68">
        <v>7510330.64</v>
      </c>
      <c r="O61" s="68">
        <v>0</v>
      </c>
      <c r="P61" s="68">
        <v>1175625.0799999998</v>
      </c>
      <c r="Q61" s="68">
        <v>0</v>
      </c>
      <c r="R61" s="68">
        <f t="shared" si="4"/>
        <v>2786.9078576699717</v>
      </c>
      <c r="S61" s="68">
        <v>453.65</v>
      </c>
      <c r="T61" s="82">
        <v>43830</v>
      </c>
      <c r="U61" s="36" t="s">
        <v>85</v>
      </c>
    </row>
    <row r="62" spans="1:21" s="4" customFormat="1" ht="15.75">
      <c r="A62" s="91" t="s">
        <v>120</v>
      </c>
      <c r="B62" s="70" t="s">
        <v>163</v>
      </c>
      <c r="C62" s="78">
        <v>1976</v>
      </c>
      <c r="D62" s="78">
        <v>2009</v>
      </c>
      <c r="E62" s="79" t="s">
        <v>83</v>
      </c>
      <c r="F62" s="78">
        <v>4</v>
      </c>
      <c r="G62" s="78">
        <v>4</v>
      </c>
      <c r="H62" s="80">
        <v>3582.5</v>
      </c>
      <c r="I62" s="80">
        <v>3236.6</v>
      </c>
      <c r="J62" s="80">
        <v>3236.6</v>
      </c>
      <c r="K62" s="81">
        <v>140</v>
      </c>
      <c r="L62" s="68">
        <f>'Приложение 2'!C63</f>
        <v>300566</v>
      </c>
      <c r="M62" s="68">
        <v>0</v>
      </c>
      <c r="N62" s="68">
        <v>205982.52000000002</v>
      </c>
      <c r="O62" s="68">
        <v>0</v>
      </c>
      <c r="P62" s="68">
        <v>94583.48</v>
      </c>
      <c r="Q62" s="68">
        <v>0</v>
      </c>
      <c r="R62" s="68">
        <f t="shared" si="4"/>
        <v>92.86473459803497</v>
      </c>
      <c r="S62" s="68">
        <v>637.5899999999999</v>
      </c>
      <c r="T62" s="82">
        <v>43465</v>
      </c>
      <c r="U62" s="36" t="s">
        <v>91</v>
      </c>
    </row>
    <row r="63" spans="1:21" s="4" customFormat="1" ht="15.75">
      <c r="A63" s="91" t="s">
        <v>121</v>
      </c>
      <c r="B63" s="70" t="s">
        <v>164</v>
      </c>
      <c r="C63" s="78">
        <v>1975</v>
      </c>
      <c r="D63" s="78">
        <v>1975</v>
      </c>
      <c r="E63" s="79" t="s">
        <v>90</v>
      </c>
      <c r="F63" s="78">
        <v>4</v>
      </c>
      <c r="G63" s="78">
        <v>4</v>
      </c>
      <c r="H63" s="80">
        <v>3532.9</v>
      </c>
      <c r="I63" s="80">
        <v>3101.5</v>
      </c>
      <c r="J63" s="80">
        <v>3101.5</v>
      </c>
      <c r="K63" s="81">
        <v>135</v>
      </c>
      <c r="L63" s="68">
        <f>'Приложение 2'!C64</f>
        <v>1036821</v>
      </c>
      <c r="M63" s="68">
        <v>0</v>
      </c>
      <c r="N63" s="68">
        <v>1018232.7</v>
      </c>
      <c r="O63" s="68">
        <v>0</v>
      </c>
      <c r="P63" s="68">
        <v>18588.300000000003</v>
      </c>
      <c r="Q63" s="68">
        <v>0</v>
      </c>
      <c r="R63" s="68">
        <f t="shared" si="4"/>
        <v>334.29663066258263</v>
      </c>
      <c r="S63" s="68">
        <v>1722</v>
      </c>
      <c r="T63" s="82">
        <v>43465</v>
      </c>
      <c r="U63" s="36" t="s">
        <v>117</v>
      </c>
    </row>
    <row r="64" spans="1:21" s="4" customFormat="1" ht="15.75">
      <c r="A64" s="91" t="s">
        <v>122</v>
      </c>
      <c r="B64" s="70" t="s">
        <v>165</v>
      </c>
      <c r="C64" s="83">
        <v>1982</v>
      </c>
      <c r="D64" s="83">
        <v>2014</v>
      </c>
      <c r="E64" s="79" t="s">
        <v>90</v>
      </c>
      <c r="F64" s="78">
        <v>4</v>
      </c>
      <c r="G64" s="78">
        <v>4</v>
      </c>
      <c r="H64" s="68">
        <v>3172.5</v>
      </c>
      <c r="I64" s="68">
        <v>2662.5</v>
      </c>
      <c r="J64" s="68">
        <v>2662.5</v>
      </c>
      <c r="K64" s="81">
        <v>130</v>
      </c>
      <c r="L64" s="68">
        <f>'Приложение 2'!C65</f>
        <v>517817</v>
      </c>
      <c r="M64" s="68">
        <v>0</v>
      </c>
      <c r="N64" s="68">
        <v>517817</v>
      </c>
      <c r="O64" s="68">
        <v>0</v>
      </c>
      <c r="P64" s="68">
        <v>0</v>
      </c>
      <c r="Q64" s="68">
        <v>0</v>
      </c>
      <c r="R64" s="68">
        <f t="shared" si="4"/>
        <v>194.48525821596243</v>
      </c>
      <c r="S64" s="68">
        <v>744.2</v>
      </c>
      <c r="T64" s="82">
        <v>43465</v>
      </c>
      <c r="U64" s="37"/>
    </row>
    <row r="65" spans="1:21" s="4" customFormat="1" ht="15.75">
      <c r="A65" s="91" t="s">
        <v>123</v>
      </c>
      <c r="B65" s="70" t="s">
        <v>191</v>
      </c>
      <c r="C65" s="83">
        <v>1981</v>
      </c>
      <c r="D65" s="83">
        <v>1981</v>
      </c>
      <c r="E65" s="79" t="s">
        <v>90</v>
      </c>
      <c r="F65" s="78">
        <v>4</v>
      </c>
      <c r="G65" s="78">
        <v>4</v>
      </c>
      <c r="H65" s="101">
        <v>3298.8</v>
      </c>
      <c r="I65" s="101">
        <f>1544.3-1544.3+2749.2</f>
        <v>2749.2</v>
      </c>
      <c r="J65" s="101">
        <f>I65</f>
        <v>2749.2</v>
      </c>
      <c r="K65" s="98">
        <v>162</v>
      </c>
      <c r="L65" s="68">
        <f>'Приложение 2'!C66</f>
        <v>3636476</v>
      </c>
      <c r="M65" s="68">
        <v>0</v>
      </c>
      <c r="N65" s="68">
        <v>2510608.6399999997</v>
      </c>
      <c r="O65" s="68">
        <v>0</v>
      </c>
      <c r="P65" s="68">
        <v>1125867.36</v>
      </c>
      <c r="Q65" s="68">
        <v>0</v>
      </c>
      <c r="R65" s="68">
        <f t="shared" si="4"/>
        <v>1322.739706096319</v>
      </c>
      <c r="S65" s="68">
        <v>1978.3600000000001</v>
      </c>
      <c r="T65" s="82">
        <v>43830</v>
      </c>
      <c r="U65" s="37"/>
    </row>
    <row r="66" spans="1:21" s="4" customFormat="1" ht="15.75">
      <c r="A66" s="91" t="s">
        <v>124</v>
      </c>
      <c r="B66" s="67" t="s">
        <v>150</v>
      </c>
      <c r="C66" s="83">
        <v>1985</v>
      </c>
      <c r="D66" s="83">
        <v>2013</v>
      </c>
      <c r="E66" s="79" t="s">
        <v>90</v>
      </c>
      <c r="F66" s="83">
        <v>4</v>
      </c>
      <c r="G66" s="83">
        <v>10</v>
      </c>
      <c r="H66" s="68">
        <v>7716.7</v>
      </c>
      <c r="I66" s="68">
        <v>6540.3</v>
      </c>
      <c r="J66" s="68">
        <v>6540.3</v>
      </c>
      <c r="K66" s="81">
        <v>142</v>
      </c>
      <c r="L66" s="68">
        <f>'Приложение 2'!C67</f>
        <v>1201324</v>
      </c>
      <c r="M66" s="68">
        <v>0</v>
      </c>
      <c r="N66" s="68">
        <v>656336.07</v>
      </c>
      <c r="O66" s="68">
        <v>0</v>
      </c>
      <c r="P66" s="68">
        <v>544987.9299999999</v>
      </c>
      <c r="Q66" s="68">
        <v>0</v>
      </c>
      <c r="R66" s="68">
        <f t="shared" si="4"/>
        <v>183.68025931532193</v>
      </c>
      <c r="S66" s="68">
        <v>914.77</v>
      </c>
      <c r="T66" s="82">
        <v>43830</v>
      </c>
      <c r="U66" s="37"/>
    </row>
    <row r="67" spans="1:21" s="4" customFormat="1" ht="15.75">
      <c r="A67" s="91" t="s">
        <v>125</v>
      </c>
      <c r="B67" s="70" t="s">
        <v>192</v>
      </c>
      <c r="C67" s="83">
        <v>1972</v>
      </c>
      <c r="D67" s="83">
        <v>2010</v>
      </c>
      <c r="E67" s="79" t="s">
        <v>83</v>
      </c>
      <c r="F67" s="78">
        <v>4</v>
      </c>
      <c r="G67" s="78">
        <v>4</v>
      </c>
      <c r="H67" s="68">
        <v>3431.8</v>
      </c>
      <c r="I67" s="68">
        <v>3109.7</v>
      </c>
      <c r="J67" s="68">
        <v>3109.7</v>
      </c>
      <c r="K67" s="81">
        <v>192</v>
      </c>
      <c r="L67" s="68">
        <f>'Приложение 2'!C68</f>
        <v>134025</v>
      </c>
      <c r="M67" s="68">
        <v>0</v>
      </c>
      <c r="N67" s="68">
        <v>84458.78</v>
      </c>
      <c r="O67" s="68">
        <v>0</v>
      </c>
      <c r="P67" s="68">
        <v>49566.22</v>
      </c>
      <c r="Q67" s="68">
        <v>0</v>
      </c>
      <c r="R67" s="68">
        <f t="shared" si="4"/>
        <v>43.09901276650481</v>
      </c>
      <c r="S67" s="68">
        <v>453.65</v>
      </c>
      <c r="T67" s="82">
        <v>43465</v>
      </c>
      <c r="U67" s="37"/>
    </row>
    <row r="68" spans="1:21" s="4" customFormat="1" ht="15.75">
      <c r="A68" s="91" t="s">
        <v>126</v>
      </c>
      <c r="B68" s="70" t="s">
        <v>193</v>
      </c>
      <c r="C68" s="83">
        <v>2008</v>
      </c>
      <c r="D68" s="83">
        <v>2008</v>
      </c>
      <c r="E68" s="79" t="s">
        <v>90</v>
      </c>
      <c r="F68" s="78">
        <v>4</v>
      </c>
      <c r="G68" s="78">
        <v>2</v>
      </c>
      <c r="H68" s="68">
        <v>1683.5</v>
      </c>
      <c r="I68" s="68">
        <v>1608.9</v>
      </c>
      <c r="J68" s="68">
        <f>I68</f>
        <v>1608.9</v>
      </c>
      <c r="K68" s="81">
        <v>144</v>
      </c>
      <c r="L68" s="68">
        <f>'Приложение 2'!C69</f>
        <v>2329378</v>
      </c>
      <c r="M68" s="68">
        <v>0</v>
      </c>
      <c r="N68" s="68">
        <v>1777790.43</v>
      </c>
      <c r="O68" s="68">
        <v>0</v>
      </c>
      <c r="P68" s="68">
        <v>551587.57</v>
      </c>
      <c r="Q68" s="68">
        <v>0</v>
      </c>
      <c r="R68" s="68">
        <f t="shared" si="4"/>
        <v>1447.8078190067747</v>
      </c>
      <c r="S68" s="68">
        <v>1978.3600000000001</v>
      </c>
      <c r="T68" s="82">
        <v>43830</v>
      </c>
      <c r="U68" s="37"/>
    </row>
    <row r="69" spans="1:21" s="4" customFormat="1" ht="15.75">
      <c r="A69" s="91" t="s">
        <v>179</v>
      </c>
      <c r="B69" s="70" t="s">
        <v>194</v>
      </c>
      <c r="C69" s="83">
        <v>1987</v>
      </c>
      <c r="D69" s="83">
        <v>1987</v>
      </c>
      <c r="E69" s="79" t="s">
        <v>83</v>
      </c>
      <c r="F69" s="78">
        <v>2</v>
      </c>
      <c r="G69" s="78">
        <v>2</v>
      </c>
      <c r="H69" s="68">
        <v>651.6</v>
      </c>
      <c r="I69" s="68">
        <v>365.7</v>
      </c>
      <c r="J69" s="68">
        <f>I69</f>
        <v>365.7</v>
      </c>
      <c r="K69" s="81">
        <v>36</v>
      </c>
      <c r="L69" s="68">
        <f>'Приложение 2'!C70</f>
        <v>2897391</v>
      </c>
      <c r="M69" s="68">
        <v>0</v>
      </c>
      <c r="N69" s="68">
        <v>1608212.9300000002</v>
      </c>
      <c r="O69" s="68">
        <v>0</v>
      </c>
      <c r="P69" s="68">
        <v>1289178.07</v>
      </c>
      <c r="Q69" s="68">
        <v>0</v>
      </c>
      <c r="R69" s="68">
        <f t="shared" si="4"/>
        <v>7922.863002461034</v>
      </c>
      <c r="S69" s="68">
        <v>4845.53</v>
      </c>
      <c r="T69" s="82">
        <v>43830</v>
      </c>
      <c r="U69" s="37"/>
    </row>
    <row r="70" spans="1:21" s="4" customFormat="1" ht="15.75">
      <c r="A70" s="91" t="s">
        <v>180</v>
      </c>
      <c r="B70" s="70" t="s">
        <v>166</v>
      </c>
      <c r="C70" s="83">
        <v>1975</v>
      </c>
      <c r="D70" s="83">
        <v>2010</v>
      </c>
      <c r="E70" s="79" t="s">
        <v>90</v>
      </c>
      <c r="F70" s="83">
        <v>4</v>
      </c>
      <c r="G70" s="83">
        <v>9</v>
      </c>
      <c r="H70" s="68">
        <v>7355.2</v>
      </c>
      <c r="I70" s="68">
        <v>6731.3</v>
      </c>
      <c r="J70" s="68">
        <v>6731.3</v>
      </c>
      <c r="K70" s="81">
        <v>327</v>
      </c>
      <c r="L70" s="68">
        <f>'Приложение 2'!C71</f>
        <v>2554292</v>
      </c>
      <c r="M70" s="68">
        <v>0</v>
      </c>
      <c r="N70" s="68">
        <v>1277146</v>
      </c>
      <c r="O70" s="68">
        <v>0</v>
      </c>
      <c r="P70" s="68">
        <v>1277146</v>
      </c>
      <c r="Q70" s="68">
        <v>0</v>
      </c>
      <c r="R70" s="68">
        <f t="shared" si="4"/>
        <v>379.4648879116961</v>
      </c>
      <c r="S70" s="68">
        <v>491.23</v>
      </c>
      <c r="T70" s="82">
        <v>43465</v>
      </c>
      <c r="U70" s="37"/>
    </row>
    <row r="71" spans="1:21" s="4" customFormat="1" ht="15.75">
      <c r="A71" s="91" t="s">
        <v>181</v>
      </c>
      <c r="B71" s="70" t="s">
        <v>195</v>
      </c>
      <c r="C71" s="83">
        <v>1976</v>
      </c>
      <c r="D71" s="83">
        <v>1976</v>
      </c>
      <c r="E71" s="79" t="s">
        <v>83</v>
      </c>
      <c r="F71" s="83">
        <v>4</v>
      </c>
      <c r="G71" s="83">
        <v>9</v>
      </c>
      <c r="H71" s="68">
        <v>7650</v>
      </c>
      <c r="I71" s="68">
        <v>6611.6</v>
      </c>
      <c r="J71" s="68">
        <v>6611.6</v>
      </c>
      <c r="K71" s="81">
        <v>420</v>
      </c>
      <c r="L71" s="68">
        <f>'Приложение 2'!C72</f>
        <v>121176</v>
      </c>
      <c r="M71" s="68">
        <v>0</v>
      </c>
      <c r="N71" s="68">
        <v>63360.56</v>
      </c>
      <c r="O71" s="68">
        <v>0</v>
      </c>
      <c r="P71" s="68">
        <v>57815.44</v>
      </c>
      <c r="Q71" s="68">
        <v>0</v>
      </c>
      <c r="R71" s="68">
        <f t="shared" si="4"/>
        <v>18.327787524956136</v>
      </c>
      <c r="S71" s="68">
        <v>491.23</v>
      </c>
      <c r="T71" s="82">
        <v>43465</v>
      </c>
      <c r="U71" s="37"/>
    </row>
    <row r="72" spans="1:21" s="4" customFormat="1" ht="15.75">
      <c r="A72" s="91" t="s">
        <v>182</v>
      </c>
      <c r="B72" s="70" t="s">
        <v>167</v>
      </c>
      <c r="C72" s="78">
        <v>1977</v>
      </c>
      <c r="D72" s="78">
        <v>2015</v>
      </c>
      <c r="E72" s="79" t="s">
        <v>90</v>
      </c>
      <c r="F72" s="78">
        <v>4</v>
      </c>
      <c r="G72" s="78">
        <v>4</v>
      </c>
      <c r="H72" s="80">
        <v>3458.6</v>
      </c>
      <c r="I72" s="80">
        <v>3138.7</v>
      </c>
      <c r="J72" s="80">
        <v>3138.7</v>
      </c>
      <c r="K72" s="81">
        <v>192</v>
      </c>
      <c r="L72" s="68">
        <f>'Приложение 2'!C73</f>
        <v>351224</v>
      </c>
      <c r="M72" s="68">
        <v>0</v>
      </c>
      <c r="N72" s="68">
        <v>301195.62</v>
      </c>
      <c r="O72" s="68">
        <v>0</v>
      </c>
      <c r="P72" s="68">
        <v>50028.38</v>
      </c>
      <c r="Q72" s="68">
        <v>0</v>
      </c>
      <c r="R72" s="68">
        <f t="shared" si="4"/>
        <v>111.90110555325454</v>
      </c>
      <c r="S72" s="68">
        <v>637.5899999999999</v>
      </c>
      <c r="T72" s="82">
        <v>43465</v>
      </c>
      <c r="U72" s="37"/>
    </row>
    <row r="73" spans="1:21" s="4" customFormat="1" ht="15.75">
      <c r="A73" s="91" t="s">
        <v>183</v>
      </c>
      <c r="B73" s="70" t="s">
        <v>168</v>
      </c>
      <c r="C73" s="78">
        <v>1969</v>
      </c>
      <c r="D73" s="78">
        <v>2015</v>
      </c>
      <c r="E73" s="79" t="s">
        <v>83</v>
      </c>
      <c r="F73" s="78">
        <v>4</v>
      </c>
      <c r="G73" s="78">
        <v>4</v>
      </c>
      <c r="H73" s="80">
        <v>3459.7</v>
      </c>
      <c r="I73" s="80">
        <v>3160.6</v>
      </c>
      <c r="J73" s="80">
        <v>3160.6</v>
      </c>
      <c r="K73" s="81">
        <v>192</v>
      </c>
      <c r="L73" s="68">
        <f>'Приложение 2'!C74</f>
        <v>375142</v>
      </c>
      <c r="M73" s="68">
        <v>0</v>
      </c>
      <c r="N73" s="68">
        <v>325110.75</v>
      </c>
      <c r="O73" s="68">
        <v>0</v>
      </c>
      <c r="P73" s="68">
        <v>50031.25</v>
      </c>
      <c r="Q73" s="68">
        <v>0</v>
      </c>
      <c r="R73" s="68">
        <f t="shared" si="4"/>
        <v>118.69328608492059</v>
      </c>
      <c r="S73" s="68">
        <v>522.57</v>
      </c>
      <c r="T73" s="82">
        <v>43465</v>
      </c>
      <c r="U73" s="37"/>
    </row>
    <row r="74" spans="1:21" s="4" customFormat="1" ht="15.75">
      <c r="A74" s="91" t="s">
        <v>184</v>
      </c>
      <c r="B74" s="70" t="s">
        <v>169</v>
      </c>
      <c r="C74" s="78">
        <v>1974</v>
      </c>
      <c r="D74" s="78">
        <v>2015</v>
      </c>
      <c r="E74" s="79" t="s">
        <v>90</v>
      </c>
      <c r="F74" s="78">
        <v>4</v>
      </c>
      <c r="G74" s="78">
        <v>4</v>
      </c>
      <c r="H74" s="80">
        <v>3479.2</v>
      </c>
      <c r="I74" s="80">
        <v>3145.7</v>
      </c>
      <c r="J74" s="80">
        <v>3145.7</v>
      </c>
      <c r="K74" s="81">
        <v>192</v>
      </c>
      <c r="L74" s="68">
        <f>'Приложение 2'!C75</f>
        <v>2950093</v>
      </c>
      <c r="M74" s="68">
        <v>0</v>
      </c>
      <c r="N74" s="68">
        <v>2164392.56</v>
      </c>
      <c r="O74" s="68">
        <v>0</v>
      </c>
      <c r="P74" s="68">
        <v>785700.44</v>
      </c>
      <c r="Q74" s="68">
        <v>0</v>
      </c>
      <c r="R74" s="68">
        <f t="shared" si="4"/>
        <v>937.8176558476652</v>
      </c>
      <c r="S74" s="68">
        <v>3648.4700000000003</v>
      </c>
      <c r="T74" s="82">
        <v>43465</v>
      </c>
      <c r="U74" s="37"/>
    </row>
    <row r="75" spans="1:21" s="4" customFormat="1" ht="15.75">
      <c r="A75" s="91" t="s">
        <v>185</v>
      </c>
      <c r="B75" s="70" t="s">
        <v>153</v>
      </c>
      <c r="C75" s="83">
        <v>1973</v>
      </c>
      <c r="D75" s="83">
        <v>2004</v>
      </c>
      <c r="E75" s="79" t="s">
        <v>90</v>
      </c>
      <c r="F75" s="78">
        <v>4</v>
      </c>
      <c r="G75" s="78">
        <v>4</v>
      </c>
      <c r="H75" s="68">
        <v>3490.7</v>
      </c>
      <c r="I75" s="68">
        <v>3235.8</v>
      </c>
      <c r="J75" s="68">
        <v>3125.8</v>
      </c>
      <c r="K75" s="81">
        <v>189</v>
      </c>
      <c r="L75" s="68">
        <f>'Приложение 2'!C76</f>
        <v>1021611</v>
      </c>
      <c r="M75" s="68">
        <v>0</v>
      </c>
      <c r="N75" s="68">
        <v>983341.05</v>
      </c>
      <c r="O75" s="68">
        <v>0</v>
      </c>
      <c r="P75" s="68">
        <v>38269.95</v>
      </c>
      <c r="Q75" s="68">
        <v>0</v>
      </c>
      <c r="R75" s="68">
        <f t="shared" si="4"/>
        <v>315.7213053958835</v>
      </c>
      <c r="S75" s="68">
        <v>996.5600000000001</v>
      </c>
      <c r="T75" s="82">
        <v>43465</v>
      </c>
      <c r="U75" s="37"/>
    </row>
    <row r="76" spans="1:21" s="4" customFormat="1" ht="15.75">
      <c r="A76" s="91" t="s">
        <v>186</v>
      </c>
      <c r="B76" s="67" t="s">
        <v>154</v>
      </c>
      <c r="C76" s="78">
        <v>1975</v>
      </c>
      <c r="D76" s="78">
        <v>2015</v>
      </c>
      <c r="E76" s="79" t="s">
        <v>90</v>
      </c>
      <c r="F76" s="78">
        <v>4</v>
      </c>
      <c r="G76" s="78">
        <v>4</v>
      </c>
      <c r="H76" s="80">
        <v>3482.9</v>
      </c>
      <c r="I76" s="80">
        <v>3171.6</v>
      </c>
      <c r="J76" s="80">
        <v>3171.6</v>
      </c>
      <c r="K76" s="81">
        <v>192</v>
      </c>
      <c r="L76" s="68">
        <f>'Приложение 2'!C77</f>
        <v>488506</v>
      </c>
      <c r="M76" s="68">
        <v>0</v>
      </c>
      <c r="N76" s="68">
        <v>488426</v>
      </c>
      <c r="O76" s="68">
        <v>0</v>
      </c>
      <c r="P76" s="68">
        <v>80</v>
      </c>
      <c r="Q76" s="68">
        <v>0</v>
      </c>
      <c r="R76" s="68">
        <f t="shared" si="4"/>
        <v>154.02509774246437</v>
      </c>
      <c r="S76" s="68">
        <v>395.89</v>
      </c>
      <c r="T76" s="82">
        <v>43465</v>
      </c>
      <c r="U76" s="37"/>
    </row>
    <row r="77" spans="1:21" s="4" customFormat="1" ht="15.75">
      <c r="A77" s="91" t="s">
        <v>187</v>
      </c>
      <c r="B77" s="70" t="s">
        <v>170</v>
      </c>
      <c r="C77" s="78">
        <v>1976</v>
      </c>
      <c r="D77" s="78">
        <v>2015</v>
      </c>
      <c r="E77" s="79" t="s">
        <v>83</v>
      </c>
      <c r="F77" s="78">
        <v>4</v>
      </c>
      <c r="G77" s="78">
        <v>4</v>
      </c>
      <c r="H77" s="80">
        <v>3543</v>
      </c>
      <c r="I77" s="80">
        <v>3198.1</v>
      </c>
      <c r="J77" s="80">
        <v>3198.1</v>
      </c>
      <c r="K77" s="81">
        <v>192</v>
      </c>
      <c r="L77" s="68">
        <f>'Приложение 2'!C78</f>
        <v>3256900</v>
      </c>
      <c r="M77" s="68">
        <v>0</v>
      </c>
      <c r="N77" s="68">
        <v>3256900</v>
      </c>
      <c r="O77" s="68">
        <v>0</v>
      </c>
      <c r="P77" s="68">
        <v>0</v>
      </c>
      <c r="Q77" s="68">
        <v>0</v>
      </c>
      <c r="R77" s="68">
        <f t="shared" si="4"/>
        <v>1018.3859166380039</v>
      </c>
      <c r="S77" s="68">
        <v>4500.07</v>
      </c>
      <c r="T77" s="82">
        <v>43465</v>
      </c>
      <c r="U77" s="37"/>
    </row>
    <row r="78" spans="1:21" ht="15.75">
      <c r="A78" s="137">
        <v>2019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9"/>
      <c r="U78" s="21"/>
    </row>
    <row r="79" spans="1:21" ht="15.75">
      <c r="A79" s="74" t="s">
        <v>96</v>
      </c>
      <c r="B79" s="71" t="s">
        <v>84</v>
      </c>
      <c r="C79" s="75" t="s">
        <v>72</v>
      </c>
      <c r="D79" s="75" t="s">
        <v>72</v>
      </c>
      <c r="E79" s="75" t="s">
        <v>72</v>
      </c>
      <c r="F79" s="75" t="s">
        <v>72</v>
      </c>
      <c r="G79" s="75" t="s">
        <v>72</v>
      </c>
      <c r="H79" s="73">
        <f aca="true" t="shared" si="5" ref="H79:Q79">SUM(H80:H107)</f>
        <v>90882.1</v>
      </c>
      <c r="I79" s="73">
        <f t="shared" si="5"/>
        <v>79044.66</v>
      </c>
      <c r="J79" s="73">
        <f t="shared" si="5"/>
        <v>77259.66</v>
      </c>
      <c r="K79" s="76">
        <f t="shared" si="5"/>
        <v>3549</v>
      </c>
      <c r="L79" s="73">
        <f t="shared" si="5"/>
        <v>75073353.87</v>
      </c>
      <c r="M79" s="73">
        <f t="shared" si="5"/>
        <v>0</v>
      </c>
      <c r="N79" s="73">
        <f t="shared" si="5"/>
        <v>44133059.04999999</v>
      </c>
      <c r="O79" s="73">
        <f t="shared" si="5"/>
        <v>0</v>
      </c>
      <c r="P79" s="73">
        <f t="shared" si="5"/>
        <v>30940294.819999997</v>
      </c>
      <c r="Q79" s="73">
        <f t="shared" si="5"/>
        <v>0</v>
      </c>
      <c r="R79" s="75" t="s">
        <v>72</v>
      </c>
      <c r="S79" s="75" t="s">
        <v>72</v>
      </c>
      <c r="T79" s="75" t="s">
        <v>72</v>
      </c>
      <c r="U79" s="36" t="s">
        <v>116</v>
      </c>
    </row>
    <row r="80" spans="1:21" ht="15.75">
      <c r="A80" s="85" t="s">
        <v>97</v>
      </c>
      <c r="B80" s="102" t="s">
        <v>171</v>
      </c>
      <c r="C80" s="103">
        <v>1989</v>
      </c>
      <c r="D80" s="103">
        <v>2012</v>
      </c>
      <c r="E80" s="104" t="s">
        <v>87</v>
      </c>
      <c r="F80" s="103">
        <v>5</v>
      </c>
      <c r="G80" s="103">
        <v>6</v>
      </c>
      <c r="H80" s="101">
        <v>5688.8</v>
      </c>
      <c r="I80" s="101">
        <v>4485.8</v>
      </c>
      <c r="J80" s="101">
        <v>4485.8</v>
      </c>
      <c r="K80" s="98">
        <v>170</v>
      </c>
      <c r="L80" s="101">
        <f>'Приложение 2'!C81</f>
        <v>3805453.14</v>
      </c>
      <c r="M80" s="101">
        <v>0</v>
      </c>
      <c r="N80" s="101">
        <v>1781360.43</v>
      </c>
      <c r="O80" s="101">
        <v>0</v>
      </c>
      <c r="P80" s="101">
        <v>2024092.71</v>
      </c>
      <c r="Q80" s="101">
        <v>0</v>
      </c>
      <c r="R80" s="68">
        <f aca="true" t="shared" si="6" ref="R80:R107">L80/I80</f>
        <v>848.3332159258104</v>
      </c>
      <c r="S80" s="100">
        <v>1951.05</v>
      </c>
      <c r="T80" s="105">
        <v>44196</v>
      </c>
      <c r="U80" s="36" t="s">
        <v>85</v>
      </c>
    </row>
    <row r="81" spans="1:21" ht="15.75">
      <c r="A81" s="85" t="s">
        <v>98</v>
      </c>
      <c r="B81" s="106" t="s">
        <v>134</v>
      </c>
      <c r="C81" s="107">
        <v>1970</v>
      </c>
      <c r="D81" s="108">
        <v>2008</v>
      </c>
      <c r="E81" s="107" t="s">
        <v>83</v>
      </c>
      <c r="F81" s="107">
        <v>4</v>
      </c>
      <c r="G81" s="107">
        <v>4</v>
      </c>
      <c r="H81" s="101">
        <v>3362.4</v>
      </c>
      <c r="I81" s="101">
        <v>3107.7</v>
      </c>
      <c r="J81" s="101">
        <v>3107.7</v>
      </c>
      <c r="K81" s="109">
        <v>192</v>
      </c>
      <c r="L81" s="101">
        <f>'Приложение 2'!C82</f>
        <v>2279141</v>
      </c>
      <c r="M81" s="101">
        <v>0</v>
      </c>
      <c r="N81" s="101">
        <v>1215414</v>
      </c>
      <c r="O81" s="101">
        <v>0</v>
      </c>
      <c r="P81" s="101">
        <v>1063727</v>
      </c>
      <c r="Q81" s="101">
        <v>0</v>
      </c>
      <c r="R81" s="68">
        <f t="shared" si="6"/>
        <v>733.3851401357917</v>
      </c>
      <c r="S81" s="100">
        <v>4348.82</v>
      </c>
      <c r="T81" s="105">
        <v>44196</v>
      </c>
      <c r="U81" s="36"/>
    </row>
    <row r="82" spans="1:21" ht="15.75">
      <c r="A82" s="110" t="s">
        <v>99</v>
      </c>
      <c r="B82" s="106" t="s">
        <v>172</v>
      </c>
      <c r="C82" s="107">
        <v>1975</v>
      </c>
      <c r="D82" s="107">
        <v>2016</v>
      </c>
      <c r="E82" s="107" t="s">
        <v>83</v>
      </c>
      <c r="F82" s="107">
        <v>2</v>
      </c>
      <c r="G82" s="107">
        <v>2</v>
      </c>
      <c r="H82" s="101">
        <v>655.6</v>
      </c>
      <c r="I82" s="101">
        <v>586</v>
      </c>
      <c r="J82" s="101">
        <v>586</v>
      </c>
      <c r="K82" s="109">
        <v>29</v>
      </c>
      <c r="L82" s="101">
        <f>'Приложение 2'!C83</f>
        <v>635356</v>
      </c>
      <c r="M82" s="101">
        <v>0</v>
      </c>
      <c r="N82" s="101">
        <v>436666.26</v>
      </c>
      <c r="O82" s="101">
        <v>0</v>
      </c>
      <c r="P82" s="101">
        <v>198689.74</v>
      </c>
      <c r="Q82" s="101">
        <v>0</v>
      </c>
      <c r="R82" s="101">
        <f t="shared" si="6"/>
        <v>1084.2252559726962</v>
      </c>
      <c r="S82" s="100">
        <v>7973.97</v>
      </c>
      <c r="T82" s="105">
        <v>44196</v>
      </c>
      <c r="U82" s="111"/>
    </row>
    <row r="83" spans="1:21" ht="15.75">
      <c r="A83" s="110" t="s">
        <v>100</v>
      </c>
      <c r="B83" s="106" t="s">
        <v>173</v>
      </c>
      <c r="C83" s="107">
        <v>1975</v>
      </c>
      <c r="D83" s="107">
        <v>2016</v>
      </c>
      <c r="E83" s="107" t="s">
        <v>83</v>
      </c>
      <c r="F83" s="107">
        <v>2</v>
      </c>
      <c r="G83" s="107">
        <v>2</v>
      </c>
      <c r="H83" s="101">
        <v>648.8</v>
      </c>
      <c r="I83" s="101">
        <v>588.7</v>
      </c>
      <c r="J83" s="101">
        <v>588.7</v>
      </c>
      <c r="K83" s="109">
        <v>29</v>
      </c>
      <c r="L83" s="101">
        <f>'Приложение 2'!C84</f>
        <v>166502</v>
      </c>
      <c r="M83" s="101">
        <v>0</v>
      </c>
      <c r="N83" s="101">
        <v>0</v>
      </c>
      <c r="O83" s="101">
        <v>0</v>
      </c>
      <c r="P83" s="101">
        <v>166502</v>
      </c>
      <c r="Q83" s="101">
        <v>0</v>
      </c>
      <c r="R83" s="101">
        <f t="shared" si="6"/>
        <v>282.8299643281807</v>
      </c>
      <c r="S83" s="100">
        <v>4903.45</v>
      </c>
      <c r="T83" s="105">
        <v>44196</v>
      </c>
      <c r="U83" s="111"/>
    </row>
    <row r="84" spans="1:21" ht="15.75">
      <c r="A84" s="85" t="s">
        <v>101</v>
      </c>
      <c r="B84" s="102" t="s">
        <v>174</v>
      </c>
      <c r="C84" s="103">
        <v>1977</v>
      </c>
      <c r="D84" s="103">
        <v>1977</v>
      </c>
      <c r="E84" s="104" t="s">
        <v>83</v>
      </c>
      <c r="F84" s="108">
        <v>2</v>
      </c>
      <c r="G84" s="108">
        <v>2</v>
      </c>
      <c r="H84" s="101">
        <v>640.3</v>
      </c>
      <c r="I84" s="101">
        <v>586.5</v>
      </c>
      <c r="J84" s="101">
        <v>586.5</v>
      </c>
      <c r="K84" s="98">
        <v>29</v>
      </c>
      <c r="L84" s="101">
        <f>'Приложение 2'!C85</f>
        <v>855890</v>
      </c>
      <c r="M84" s="101">
        <v>0</v>
      </c>
      <c r="N84" s="101">
        <v>849503.19</v>
      </c>
      <c r="O84" s="101">
        <v>0</v>
      </c>
      <c r="P84" s="101">
        <v>6386.81</v>
      </c>
      <c r="Q84" s="101">
        <v>0</v>
      </c>
      <c r="R84" s="68">
        <f t="shared" si="6"/>
        <v>1459.317988064791</v>
      </c>
      <c r="S84" s="100">
        <v>7388.2</v>
      </c>
      <c r="T84" s="105">
        <v>43830</v>
      </c>
      <c r="U84" s="36"/>
    </row>
    <row r="85" spans="1:21" ht="15.75">
      <c r="A85" s="85" t="s">
        <v>102</v>
      </c>
      <c r="B85" s="106" t="s">
        <v>0</v>
      </c>
      <c r="C85" s="103">
        <v>1966</v>
      </c>
      <c r="D85" s="103">
        <v>2012</v>
      </c>
      <c r="E85" s="104" t="s">
        <v>83</v>
      </c>
      <c r="F85" s="108">
        <v>4</v>
      </c>
      <c r="G85" s="108">
        <v>3</v>
      </c>
      <c r="H85" s="101">
        <v>2166.9</v>
      </c>
      <c r="I85" s="101">
        <v>1936.4</v>
      </c>
      <c r="J85" s="101">
        <v>1450.7</v>
      </c>
      <c r="K85" s="98">
        <v>54</v>
      </c>
      <c r="L85" s="101">
        <f>'Приложение 2'!C86</f>
        <v>1064359</v>
      </c>
      <c r="M85" s="101">
        <v>0</v>
      </c>
      <c r="N85" s="101">
        <v>612904.14</v>
      </c>
      <c r="O85" s="101">
        <v>0</v>
      </c>
      <c r="P85" s="101">
        <v>451454.86</v>
      </c>
      <c r="Q85" s="101">
        <v>0</v>
      </c>
      <c r="R85" s="68">
        <f t="shared" si="6"/>
        <v>549.6586449080768</v>
      </c>
      <c r="S85" s="100">
        <v>735.67</v>
      </c>
      <c r="T85" s="105">
        <v>43830</v>
      </c>
      <c r="U85" s="36"/>
    </row>
    <row r="86" spans="1:21" ht="15.75">
      <c r="A86" s="85" t="s">
        <v>103</v>
      </c>
      <c r="B86" s="102" t="s">
        <v>142</v>
      </c>
      <c r="C86" s="103">
        <v>1973</v>
      </c>
      <c r="D86" s="103">
        <v>2007</v>
      </c>
      <c r="E86" s="104" t="s">
        <v>90</v>
      </c>
      <c r="F86" s="103">
        <v>4</v>
      </c>
      <c r="G86" s="103">
        <v>3</v>
      </c>
      <c r="H86" s="101">
        <v>2247.4</v>
      </c>
      <c r="I86" s="101">
        <v>2241.47</v>
      </c>
      <c r="J86" s="101">
        <v>2241.47</v>
      </c>
      <c r="K86" s="98">
        <v>144</v>
      </c>
      <c r="L86" s="101">
        <f>'Приложение 2'!C87</f>
        <v>138742</v>
      </c>
      <c r="M86" s="101">
        <v>0</v>
      </c>
      <c r="N86" s="101">
        <v>0</v>
      </c>
      <c r="O86" s="101">
        <v>0</v>
      </c>
      <c r="P86" s="101">
        <v>138742</v>
      </c>
      <c r="Q86" s="101">
        <v>0</v>
      </c>
      <c r="R86" s="68">
        <f t="shared" si="6"/>
        <v>61.8977724439765</v>
      </c>
      <c r="S86" s="100">
        <v>799.8050386576667</v>
      </c>
      <c r="T86" s="105">
        <v>43830</v>
      </c>
      <c r="U86" s="36"/>
    </row>
    <row r="87" spans="1:21" ht="15.75">
      <c r="A87" s="85" t="s">
        <v>104</v>
      </c>
      <c r="B87" s="102" t="s">
        <v>176</v>
      </c>
      <c r="C87" s="103">
        <v>1990</v>
      </c>
      <c r="D87" s="103">
        <v>1990</v>
      </c>
      <c r="E87" s="104" t="s">
        <v>87</v>
      </c>
      <c r="F87" s="103">
        <v>5</v>
      </c>
      <c r="G87" s="103">
        <v>8</v>
      </c>
      <c r="H87" s="101">
        <v>6831.4</v>
      </c>
      <c r="I87" s="101">
        <v>5570.7</v>
      </c>
      <c r="J87" s="101">
        <v>5570.7</v>
      </c>
      <c r="K87" s="98">
        <v>250</v>
      </c>
      <c r="L87" s="101">
        <f>'Приложение 2'!C88</f>
        <v>11419317.370000001</v>
      </c>
      <c r="M87" s="101">
        <v>0</v>
      </c>
      <c r="N87" s="101">
        <v>6323251.340000001</v>
      </c>
      <c r="O87" s="101">
        <v>0</v>
      </c>
      <c r="P87" s="101">
        <v>5096066.029999999</v>
      </c>
      <c r="Q87" s="101">
        <v>0</v>
      </c>
      <c r="R87" s="68">
        <f t="shared" si="6"/>
        <v>2049.889128834797</v>
      </c>
      <c r="S87" s="100">
        <v>3876.34</v>
      </c>
      <c r="T87" s="105">
        <v>44196</v>
      </c>
      <c r="U87" s="36"/>
    </row>
    <row r="88" spans="1:21" ht="15.75">
      <c r="A88" s="85" t="s">
        <v>105</v>
      </c>
      <c r="B88" s="112" t="s">
        <v>197</v>
      </c>
      <c r="C88" s="107">
        <v>1987</v>
      </c>
      <c r="D88" s="108">
        <v>2014</v>
      </c>
      <c r="E88" s="107" t="s">
        <v>87</v>
      </c>
      <c r="F88" s="107">
        <v>5</v>
      </c>
      <c r="G88" s="107">
        <v>6</v>
      </c>
      <c r="H88" s="101">
        <v>4769.3</v>
      </c>
      <c r="I88" s="101">
        <v>4237.3</v>
      </c>
      <c r="J88" s="101">
        <v>4237.3</v>
      </c>
      <c r="K88" s="109">
        <v>237</v>
      </c>
      <c r="L88" s="101">
        <f>'Приложение 2'!C89</f>
        <v>7068676.359999999</v>
      </c>
      <c r="M88" s="101">
        <v>0</v>
      </c>
      <c r="N88" s="101">
        <v>4100592.73</v>
      </c>
      <c r="O88" s="101">
        <v>0</v>
      </c>
      <c r="P88" s="101">
        <v>2968083.6300000004</v>
      </c>
      <c r="Q88" s="101">
        <v>0</v>
      </c>
      <c r="R88" s="68">
        <f t="shared" si="6"/>
        <v>1668.2029499917398</v>
      </c>
      <c r="S88" s="100">
        <v>3876.3399999999997</v>
      </c>
      <c r="T88" s="105">
        <v>44196</v>
      </c>
      <c r="U88" s="36"/>
    </row>
    <row r="89" spans="1:21" ht="15.75">
      <c r="A89" s="85" t="s">
        <v>106</v>
      </c>
      <c r="B89" s="112" t="s">
        <v>198</v>
      </c>
      <c r="C89" s="107">
        <v>1989</v>
      </c>
      <c r="D89" s="108">
        <v>2010</v>
      </c>
      <c r="E89" s="107" t="s">
        <v>87</v>
      </c>
      <c r="F89" s="107">
        <v>5</v>
      </c>
      <c r="G89" s="107">
        <v>1</v>
      </c>
      <c r="H89" s="101">
        <v>1538.9</v>
      </c>
      <c r="I89" s="101">
        <v>1311.7</v>
      </c>
      <c r="J89" s="101">
        <v>1311.7</v>
      </c>
      <c r="K89" s="109">
        <v>120</v>
      </c>
      <c r="L89" s="101">
        <f>'Приложение 2'!C90</f>
        <v>1645031</v>
      </c>
      <c r="M89" s="101">
        <v>0</v>
      </c>
      <c r="N89" s="101">
        <v>992547.6799999999</v>
      </c>
      <c r="O89" s="101">
        <v>0</v>
      </c>
      <c r="P89" s="101">
        <v>652483.3200000001</v>
      </c>
      <c r="Q89" s="101">
        <v>0</v>
      </c>
      <c r="R89" s="68">
        <f t="shared" si="6"/>
        <v>1254.1213692155218</v>
      </c>
      <c r="S89" s="100">
        <v>2835.8599999999997</v>
      </c>
      <c r="T89" s="105">
        <v>44196</v>
      </c>
      <c r="U89" s="36"/>
    </row>
    <row r="90" spans="1:21" ht="15.75">
      <c r="A90" s="85" t="s">
        <v>107</v>
      </c>
      <c r="B90" s="113" t="s">
        <v>177</v>
      </c>
      <c r="C90" s="108">
        <v>1964</v>
      </c>
      <c r="D90" s="108">
        <v>2012</v>
      </c>
      <c r="E90" s="104" t="s">
        <v>83</v>
      </c>
      <c r="F90" s="108">
        <v>3</v>
      </c>
      <c r="G90" s="108">
        <v>3</v>
      </c>
      <c r="H90" s="101">
        <v>1623.8</v>
      </c>
      <c r="I90" s="101">
        <v>1490.5</v>
      </c>
      <c r="J90" s="101">
        <v>1490.5</v>
      </c>
      <c r="K90" s="98">
        <v>108</v>
      </c>
      <c r="L90" s="101">
        <f>'Приложение 2'!C91</f>
        <v>819789.4</v>
      </c>
      <c r="M90" s="101">
        <v>0</v>
      </c>
      <c r="N90" s="101">
        <v>572150.0800000001</v>
      </c>
      <c r="O90" s="101">
        <v>0</v>
      </c>
      <c r="P90" s="101">
        <v>247639.32</v>
      </c>
      <c r="Q90" s="101">
        <v>0</v>
      </c>
      <c r="R90" s="68">
        <f t="shared" si="6"/>
        <v>550.009661187521</v>
      </c>
      <c r="S90" s="100">
        <v>5400.610000000001</v>
      </c>
      <c r="T90" s="105">
        <v>44196</v>
      </c>
      <c r="U90" s="36"/>
    </row>
    <row r="91" spans="1:21" ht="15.75">
      <c r="A91" s="85" t="s">
        <v>108</v>
      </c>
      <c r="B91" s="113" t="s">
        <v>199</v>
      </c>
      <c r="C91" s="108">
        <v>1968</v>
      </c>
      <c r="D91" s="108">
        <v>2004</v>
      </c>
      <c r="E91" s="104" t="s">
        <v>83</v>
      </c>
      <c r="F91" s="108">
        <v>3</v>
      </c>
      <c r="G91" s="108">
        <v>3</v>
      </c>
      <c r="H91" s="101">
        <v>1630.8</v>
      </c>
      <c r="I91" s="101">
        <v>1498.89</v>
      </c>
      <c r="J91" s="101">
        <v>1498.89</v>
      </c>
      <c r="K91" s="98">
        <v>108</v>
      </c>
      <c r="L91" s="101">
        <f>'Приложение 2'!C92</f>
        <v>69817</v>
      </c>
      <c r="M91" s="101">
        <v>0</v>
      </c>
      <c r="N91" s="101">
        <v>39494.36</v>
      </c>
      <c r="O91" s="101">
        <v>0</v>
      </c>
      <c r="P91" s="101">
        <v>30322.64</v>
      </c>
      <c r="Q91" s="101">
        <v>0</v>
      </c>
      <c r="R91" s="68">
        <f t="shared" si="6"/>
        <v>46.579135226734444</v>
      </c>
      <c r="S91" s="100">
        <v>168.6</v>
      </c>
      <c r="T91" s="105">
        <v>44196</v>
      </c>
      <c r="U91" s="36"/>
    </row>
    <row r="92" spans="1:21" ht="15.75">
      <c r="A92" s="85" t="s">
        <v>109</v>
      </c>
      <c r="B92" s="113" t="s">
        <v>9</v>
      </c>
      <c r="C92" s="108">
        <v>1965</v>
      </c>
      <c r="D92" s="108">
        <v>1965</v>
      </c>
      <c r="E92" s="104" t="s">
        <v>83</v>
      </c>
      <c r="F92" s="108">
        <v>4</v>
      </c>
      <c r="G92" s="108">
        <v>2</v>
      </c>
      <c r="H92" s="101">
        <v>1645.7</v>
      </c>
      <c r="I92" s="101">
        <v>1524.8</v>
      </c>
      <c r="J92" s="101">
        <v>1524.8</v>
      </c>
      <c r="K92" s="98">
        <v>33</v>
      </c>
      <c r="L92" s="101">
        <f>'Приложение 2'!C93</f>
        <v>350695.08999999997</v>
      </c>
      <c r="M92" s="101">
        <v>0</v>
      </c>
      <c r="N92" s="101">
        <v>310837.04000000004</v>
      </c>
      <c r="O92" s="101">
        <v>0</v>
      </c>
      <c r="P92" s="101">
        <v>39858.05</v>
      </c>
      <c r="Q92" s="101">
        <v>0</v>
      </c>
      <c r="R92" s="68">
        <f t="shared" si="6"/>
        <v>229.99415661070302</v>
      </c>
      <c r="S92" s="100">
        <v>1019.12147298</v>
      </c>
      <c r="T92" s="105">
        <v>44196</v>
      </c>
      <c r="U92" s="36"/>
    </row>
    <row r="93" spans="1:21" ht="15.75">
      <c r="A93" s="85" t="s">
        <v>110</v>
      </c>
      <c r="B93" s="113" t="s">
        <v>146</v>
      </c>
      <c r="C93" s="108">
        <v>1971</v>
      </c>
      <c r="D93" s="108">
        <v>2017</v>
      </c>
      <c r="E93" s="104" t="s">
        <v>90</v>
      </c>
      <c r="F93" s="108">
        <v>4</v>
      </c>
      <c r="G93" s="108">
        <v>4</v>
      </c>
      <c r="H93" s="101">
        <v>2770.2</v>
      </c>
      <c r="I93" s="101">
        <v>2528.1</v>
      </c>
      <c r="J93" s="101">
        <v>2528.1</v>
      </c>
      <c r="K93" s="98">
        <v>129</v>
      </c>
      <c r="L93" s="101">
        <f>'Приложение 2'!C94</f>
        <v>1802627.09</v>
      </c>
      <c r="M93" s="101">
        <v>0</v>
      </c>
      <c r="N93" s="101">
        <v>1127434.67</v>
      </c>
      <c r="O93" s="101">
        <v>0</v>
      </c>
      <c r="P93" s="101">
        <v>675192.4199999999</v>
      </c>
      <c r="Q93" s="101">
        <v>0</v>
      </c>
      <c r="R93" s="68">
        <f t="shared" si="6"/>
        <v>713.0363078992129</v>
      </c>
      <c r="S93" s="100">
        <v>1576.11</v>
      </c>
      <c r="T93" s="105">
        <v>44196</v>
      </c>
      <c r="U93" s="36"/>
    </row>
    <row r="94" spans="1:21" ht="15.75">
      <c r="A94" s="85" t="s">
        <v>111</v>
      </c>
      <c r="B94" s="113" t="s">
        <v>10</v>
      </c>
      <c r="C94" s="108">
        <v>1955</v>
      </c>
      <c r="D94" s="108">
        <v>2006</v>
      </c>
      <c r="E94" s="104" t="s">
        <v>83</v>
      </c>
      <c r="F94" s="108">
        <v>2</v>
      </c>
      <c r="G94" s="108">
        <v>1</v>
      </c>
      <c r="H94" s="101">
        <v>284.7</v>
      </c>
      <c r="I94" s="101">
        <v>161.7</v>
      </c>
      <c r="J94" s="101">
        <v>161.7</v>
      </c>
      <c r="K94" s="98">
        <v>24</v>
      </c>
      <c r="L94" s="101">
        <f>'Приложение 2'!C95</f>
        <v>67937</v>
      </c>
      <c r="M94" s="101">
        <v>0</v>
      </c>
      <c r="N94" s="101">
        <v>38430.88</v>
      </c>
      <c r="O94" s="101">
        <v>0</v>
      </c>
      <c r="P94" s="101">
        <v>29506.12</v>
      </c>
      <c r="Q94" s="101">
        <v>0</v>
      </c>
      <c r="R94" s="68">
        <f t="shared" si="6"/>
        <v>420.1422387136673</v>
      </c>
      <c r="S94" s="100">
        <v>561.14</v>
      </c>
      <c r="T94" s="105">
        <v>44196</v>
      </c>
      <c r="U94" s="36"/>
    </row>
    <row r="95" spans="1:21" ht="15.75">
      <c r="A95" s="85" t="s">
        <v>112</v>
      </c>
      <c r="B95" s="113" t="s">
        <v>165</v>
      </c>
      <c r="C95" s="103">
        <v>1982</v>
      </c>
      <c r="D95" s="103">
        <v>2014</v>
      </c>
      <c r="E95" s="104" t="s">
        <v>90</v>
      </c>
      <c r="F95" s="103">
        <v>4</v>
      </c>
      <c r="G95" s="103">
        <v>4</v>
      </c>
      <c r="H95" s="101">
        <v>3172.5</v>
      </c>
      <c r="I95" s="101">
        <v>3148.6</v>
      </c>
      <c r="J95" s="101">
        <v>3148.6</v>
      </c>
      <c r="K95" s="98">
        <v>130</v>
      </c>
      <c r="L95" s="101">
        <f>'Приложение 2'!C96</f>
        <v>3922583.8</v>
      </c>
      <c r="M95" s="101">
        <v>0</v>
      </c>
      <c r="N95" s="101">
        <v>2508894.13</v>
      </c>
      <c r="O95" s="101">
        <v>0</v>
      </c>
      <c r="P95" s="101">
        <v>1413689.67</v>
      </c>
      <c r="Q95" s="101">
        <v>0</v>
      </c>
      <c r="R95" s="68">
        <f t="shared" si="6"/>
        <v>1245.818395477355</v>
      </c>
      <c r="S95" s="100">
        <v>5775.875944864384</v>
      </c>
      <c r="T95" s="105">
        <v>44196</v>
      </c>
      <c r="U95" s="36"/>
    </row>
    <row r="96" spans="1:21" ht="15.75">
      <c r="A96" s="85" t="s">
        <v>113</v>
      </c>
      <c r="B96" s="113" t="s">
        <v>1</v>
      </c>
      <c r="C96" s="103">
        <v>1986</v>
      </c>
      <c r="D96" s="103">
        <v>1986</v>
      </c>
      <c r="E96" s="104" t="s">
        <v>83</v>
      </c>
      <c r="F96" s="103">
        <v>4</v>
      </c>
      <c r="G96" s="103">
        <v>4</v>
      </c>
      <c r="H96" s="101">
        <v>3278.1</v>
      </c>
      <c r="I96" s="101">
        <v>2814.4</v>
      </c>
      <c r="J96" s="101">
        <v>2814.4</v>
      </c>
      <c r="K96" s="98">
        <v>112</v>
      </c>
      <c r="L96" s="101">
        <f>'Приложение 2'!C97</f>
        <v>6800618.5</v>
      </c>
      <c r="M96" s="101">
        <v>0</v>
      </c>
      <c r="N96" s="101">
        <v>3948237.3499999996</v>
      </c>
      <c r="O96" s="101">
        <v>0</v>
      </c>
      <c r="P96" s="101">
        <v>2852381.15</v>
      </c>
      <c r="Q96" s="101">
        <v>0</v>
      </c>
      <c r="R96" s="68">
        <f t="shared" si="6"/>
        <v>2416.365299886299</v>
      </c>
      <c r="S96" s="100">
        <v>3765.88</v>
      </c>
      <c r="T96" s="105">
        <v>44196</v>
      </c>
      <c r="U96" s="36"/>
    </row>
    <row r="97" spans="1:21" ht="15.75">
      <c r="A97" s="85" t="s">
        <v>114</v>
      </c>
      <c r="B97" s="113" t="s">
        <v>2</v>
      </c>
      <c r="C97" s="103">
        <v>1987</v>
      </c>
      <c r="D97" s="103">
        <v>1987</v>
      </c>
      <c r="E97" s="104" t="s">
        <v>90</v>
      </c>
      <c r="F97" s="103">
        <v>4</v>
      </c>
      <c r="G97" s="103">
        <v>4</v>
      </c>
      <c r="H97" s="101">
        <v>3614.1</v>
      </c>
      <c r="I97" s="101">
        <v>3217.4</v>
      </c>
      <c r="J97" s="101">
        <v>2083.2</v>
      </c>
      <c r="K97" s="98">
        <v>74</v>
      </c>
      <c r="L97" s="101">
        <f>'Приложение 2'!C98</f>
        <v>4719767.06</v>
      </c>
      <c r="M97" s="101">
        <v>0</v>
      </c>
      <c r="N97" s="101">
        <v>2709199.84</v>
      </c>
      <c r="O97" s="101">
        <v>0</v>
      </c>
      <c r="P97" s="101">
        <v>2010567.22</v>
      </c>
      <c r="Q97" s="101">
        <v>0</v>
      </c>
      <c r="R97" s="68">
        <f t="shared" si="6"/>
        <v>1466.9506620252375</v>
      </c>
      <c r="S97" s="100">
        <v>2585.34</v>
      </c>
      <c r="T97" s="105">
        <v>44196</v>
      </c>
      <c r="U97" s="36"/>
    </row>
    <row r="98" spans="1:21" ht="15.75">
      <c r="A98" s="85" t="s">
        <v>115</v>
      </c>
      <c r="B98" s="113" t="s">
        <v>3</v>
      </c>
      <c r="C98" s="103">
        <v>1990</v>
      </c>
      <c r="D98" s="103">
        <v>1990</v>
      </c>
      <c r="E98" s="104" t="s">
        <v>90</v>
      </c>
      <c r="F98" s="103">
        <v>4</v>
      </c>
      <c r="G98" s="103">
        <v>4</v>
      </c>
      <c r="H98" s="101">
        <v>3627.4</v>
      </c>
      <c r="I98" s="101">
        <v>3265</v>
      </c>
      <c r="J98" s="101">
        <v>3175.5</v>
      </c>
      <c r="K98" s="98">
        <v>92</v>
      </c>
      <c r="L98" s="101">
        <f>'Приложение 2'!C99</f>
        <v>90552</v>
      </c>
      <c r="M98" s="101">
        <v>0</v>
      </c>
      <c r="N98" s="101">
        <v>51223.82</v>
      </c>
      <c r="O98" s="101">
        <v>0</v>
      </c>
      <c r="P98" s="101">
        <v>39328.18</v>
      </c>
      <c r="Q98" s="101">
        <v>0</v>
      </c>
      <c r="R98" s="68">
        <f t="shared" si="6"/>
        <v>27.73415007656968</v>
      </c>
      <c r="S98" s="100">
        <v>118.1</v>
      </c>
      <c r="T98" s="105">
        <v>43830</v>
      </c>
      <c r="U98" s="36"/>
    </row>
    <row r="99" spans="1:21" ht="15.75">
      <c r="A99" s="85" t="s">
        <v>118</v>
      </c>
      <c r="B99" s="113" t="s">
        <v>11</v>
      </c>
      <c r="C99" s="103">
        <v>1989</v>
      </c>
      <c r="D99" s="103">
        <v>1989</v>
      </c>
      <c r="E99" s="104" t="s">
        <v>87</v>
      </c>
      <c r="F99" s="103">
        <v>5</v>
      </c>
      <c r="G99" s="103">
        <v>4</v>
      </c>
      <c r="H99" s="101">
        <v>3467.5</v>
      </c>
      <c r="I99" s="101">
        <v>2754.4</v>
      </c>
      <c r="J99" s="101">
        <v>2754.4</v>
      </c>
      <c r="K99" s="98">
        <v>92</v>
      </c>
      <c r="L99" s="101">
        <f>'Приложение 2'!C100</f>
        <v>5135019.06</v>
      </c>
      <c r="M99" s="101">
        <v>0</v>
      </c>
      <c r="N99" s="101">
        <v>2955989.36</v>
      </c>
      <c r="O99" s="101">
        <v>0</v>
      </c>
      <c r="P99" s="101">
        <v>2179029.7</v>
      </c>
      <c r="Q99" s="101">
        <v>0</v>
      </c>
      <c r="R99" s="68">
        <f t="shared" si="6"/>
        <v>1864.2967833284924</v>
      </c>
      <c r="S99" s="100">
        <v>2091.4300000000003</v>
      </c>
      <c r="T99" s="105">
        <v>44196</v>
      </c>
      <c r="U99" s="36"/>
    </row>
    <row r="100" spans="1:21" ht="15.75">
      <c r="A100" s="85" t="s">
        <v>119</v>
      </c>
      <c r="B100" s="113" t="s">
        <v>151</v>
      </c>
      <c r="C100" s="103">
        <v>1985</v>
      </c>
      <c r="D100" s="103">
        <v>1985</v>
      </c>
      <c r="E100" s="104" t="s">
        <v>90</v>
      </c>
      <c r="F100" s="103">
        <v>4</v>
      </c>
      <c r="G100" s="103">
        <v>8</v>
      </c>
      <c r="H100" s="101">
        <v>7231.2</v>
      </c>
      <c r="I100" s="101">
        <v>6164.6</v>
      </c>
      <c r="J100" s="101">
        <v>6089</v>
      </c>
      <c r="K100" s="98">
        <v>252</v>
      </c>
      <c r="L100" s="101">
        <f>'Приложение 2'!C101</f>
        <v>607934</v>
      </c>
      <c r="M100" s="101">
        <v>0</v>
      </c>
      <c r="N100" s="101">
        <v>343898.55</v>
      </c>
      <c r="O100" s="101">
        <v>0</v>
      </c>
      <c r="P100" s="101">
        <v>264035.45</v>
      </c>
      <c r="Q100" s="101">
        <v>0</v>
      </c>
      <c r="R100" s="68">
        <f t="shared" si="6"/>
        <v>98.61694189404015</v>
      </c>
      <c r="S100" s="100">
        <v>675.44</v>
      </c>
      <c r="T100" s="105">
        <v>43830</v>
      </c>
      <c r="U100" s="36"/>
    </row>
    <row r="101" spans="1:21" ht="15.75">
      <c r="A101" s="85" t="s">
        <v>120</v>
      </c>
      <c r="B101" s="106" t="s">
        <v>4</v>
      </c>
      <c r="C101" s="108">
        <v>1991</v>
      </c>
      <c r="D101" s="108">
        <v>1991</v>
      </c>
      <c r="E101" s="104" t="s">
        <v>87</v>
      </c>
      <c r="F101" s="107">
        <v>5</v>
      </c>
      <c r="G101" s="107">
        <v>8</v>
      </c>
      <c r="H101" s="101">
        <v>7574.6</v>
      </c>
      <c r="I101" s="101">
        <v>5991.8</v>
      </c>
      <c r="J101" s="101">
        <v>5991.8</v>
      </c>
      <c r="K101" s="109">
        <v>227</v>
      </c>
      <c r="L101" s="101">
        <f>'Приложение 2'!C102</f>
        <v>9304942</v>
      </c>
      <c r="M101" s="101">
        <v>0</v>
      </c>
      <c r="N101" s="101">
        <v>5950076</v>
      </c>
      <c r="O101" s="101">
        <v>0</v>
      </c>
      <c r="P101" s="101">
        <v>3354866</v>
      </c>
      <c r="Q101" s="101">
        <v>0</v>
      </c>
      <c r="R101" s="68">
        <f t="shared" si="6"/>
        <v>1552.9460262358557</v>
      </c>
      <c r="S101" s="100">
        <v>1667.81</v>
      </c>
      <c r="T101" s="105">
        <v>44196</v>
      </c>
      <c r="U101" s="36"/>
    </row>
    <row r="102" spans="1:21" ht="15.75">
      <c r="A102" s="85" t="s">
        <v>121</v>
      </c>
      <c r="B102" s="106" t="s">
        <v>5</v>
      </c>
      <c r="C102" s="108">
        <v>1992</v>
      </c>
      <c r="D102" s="108">
        <v>1992</v>
      </c>
      <c r="E102" s="104" t="s">
        <v>87</v>
      </c>
      <c r="F102" s="107">
        <v>5</v>
      </c>
      <c r="G102" s="107">
        <v>6</v>
      </c>
      <c r="H102" s="101">
        <v>5512.1</v>
      </c>
      <c r="I102" s="101">
        <v>4483.5</v>
      </c>
      <c r="J102" s="101">
        <v>4483.5</v>
      </c>
      <c r="K102" s="109">
        <v>183</v>
      </c>
      <c r="L102" s="101">
        <f>'Приложение 2'!C103</f>
        <v>8813743</v>
      </c>
      <c r="M102" s="101">
        <v>0</v>
      </c>
      <c r="N102" s="101">
        <v>5283038.22</v>
      </c>
      <c r="O102" s="101">
        <v>0</v>
      </c>
      <c r="P102" s="101">
        <v>3530704.78</v>
      </c>
      <c r="Q102" s="101">
        <v>0</v>
      </c>
      <c r="R102" s="68">
        <f t="shared" si="6"/>
        <v>1965.8175532508085</v>
      </c>
      <c r="S102" s="100">
        <v>1667.81</v>
      </c>
      <c r="T102" s="105">
        <v>44196</v>
      </c>
      <c r="U102" s="36"/>
    </row>
    <row r="103" spans="1:21" ht="15.75">
      <c r="A103" s="85" t="s">
        <v>122</v>
      </c>
      <c r="B103" s="106" t="s">
        <v>178</v>
      </c>
      <c r="C103" s="108">
        <v>1966</v>
      </c>
      <c r="D103" s="108">
        <v>2004</v>
      </c>
      <c r="E103" s="104" t="s">
        <v>83</v>
      </c>
      <c r="F103" s="107">
        <v>4</v>
      </c>
      <c r="G103" s="107">
        <v>3</v>
      </c>
      <c r="H103" s="101">
        <v>2185.8</v>
      </c>
      <c r="I103" s="101">
        <v>2004.8</v>
      </c>
      <c r="J103" s="101">
        <v>2004.8</v>
      </c>
      <c r="K103" s="109">
        <v>144</v>
      </c>
      <c r="L103" s="101">
        <f>'Приложение 2'!C104</f>
        <v>66092</v>
      </c>
      <c r="M103" s="101">
        <v>0</v>
      </c>
      <c r="N103" s="101">
        <v>37387.19</v>
      </c>
      <c r="O103" s="101">
        <v>0</v>
      </c>
      <c r="P103" s="101">
        <v>28704.81</v>
      </c>
      <c r="Q103" s="101">
        <v>0</v>
      </c>
      <c r="R103" s="68">
        <f t="shared" si="6"/>
        <v>32.96687948922586</v>
      </c>
      <c r="S103" s="100">
        <v>118.1</v>
      </c>
      <c r="T103" s="105">
        <v>44196</v>
      </c>
      <c r="U103" s="36"/>
    </row>
    <row r="104" spans="1:21" ht="15.75">
      <c r="A104" s="85" t="s">
        <v>123</v>
      </c>
      <c r="B104" s="106" t="s">
        <v>6</v>
      </c>
      <c r="C104" s="108">
        <v>1976</v>
      </c>
      <c r="D104" s="108">
        <v>1976</v>
      </c>
      <c r="E104" s="104" t="s">
        <v>90</v>
      </c>
      <c r="F104" s="107">
        <v>4</v>
      </c>
      <c r="G104" s="107">
        <v>4</v>
      </c>
      <c r="H104" s="101">
        <v>3575.3</v>
      </c>
      <c r="I104" s="101">
        <v>3168.9</v>
      </c>
      <c r="J104" s="101">
        <v>3168.9</v>
      </c>
      <c r="K104" s="109">
        <v>117</v>
      </c>
      <c r="L104" s="101">
        <f>'Приложение 2'!C105</f>
        <v>817645</v>
      </c>
      <c r="M104" s="101">
        <v>0</v>
      </c>
      <c r="N104" s="101">
        <v>462528.72</v>
      </c>
      <c r="O104" s="101">
        <v>0</v>
      </c>
      <c r="P104" s="101">
        <v>355116.28</v>
      </c>
      <c r="Q104" s="101">
        <v>0</v>
      </c>
      <c r="R104" s="68">
        <f t="shared" si="6"/>
        <v>258.0217110038183</v>
      </c>
      <c r="S104" s="100">
        <v>951.04</v>
      </c>
      <c r="T104" s="105">
        <v>43830</v>
      </c>
      <c r="U104" s="36"/>
    </row>
    <row r="105" spans="1:21" ht="15.75">
      <c r="A105" s="85" t="s">
        <v>124</v>
      </c>
      <c r="B105" s="106" t="s">
        <v>7</v>
      </c>
      <c r="C105" s="108">
        <v>1686</v>
      </c>
      <c r="D105" s="108">
        <v>1686</v>
      </c>
      <c r="E105" s="104" t="s">
        <v>90</v>
      </c>
      <c r="F105" s="107">
        <v>4</v>
      </c>
      <c r="G105" s="107">
        <v>4</v>
      </c>
      <c r="H105" s="101">
        <v>3256.1</v>
      </c>
      <c r="I105" s="101">
        <v>2817.5</v>
      </c>
      <c r="J105" s="101">
        <v>2817.5</v>
      </c>
      <c r="K105" s="109">
        <v>113</v>
      </c>
      <c r="L105" s="101">
        <f>'Приложение 2'!C106</f>
        <v>88929</v>
      </c>
      <c r="M105" s="101">
        <v>0</v>
      </c>
      <c r="N105" s="101">
        <v>50305.72</v>
      </c>
      <c r="O105" s="101">
        <v>0</v>
      </c>
      <c r="P105" s="101">
        <v>38623.28</v>
      </c>
      <c r="Q105" s="101">
        <v>0</v>
      </c>
      <c r="R105" s="68">
        <f t="shared" si="6"/>
        <v>31.563087843833184</v>
      </c>
      <c r="S105" s="100">
        <v>118.1</v>
      </c>
      <c r="T105" s="105">
        <v>43830</v>
      </c>
      <c r="U105" s="36"/>
    </row>
    <row r="106" spans="1:21" ht="15.75">
      <c r="A106" s="85" t="s">
        <v>125</v>
      </c>
      <c r="B106" s="106" t="s">
        <v>8</v>
      </c>
      <c r="C106" s="108">
        <v>1983</v>
      </c>
      <c r="D106" s="108">
        <v>1983</v>
      </c>
      <c r="E106" s="104" t="s">
        <v>87</v>
      </c>
      <c r="F106" s="107">
        <v>5</v>
      </c>
      <c r="G106" s="107">
        <v>6</v>
      </c>
      <c r="H106" s="101">
        <v>4743.7</v>
      </c>
      <c r="I106" s="101">
        <v>4229.5</v>
      </c>
      <c r="J106" s="101">
        <v>4229.5</v>
      </c>
      <c r="K106" s="109">
        <v>165</v>
      </c>
      <c r="L106" s="101">
        <f>'Приложение 2'!C107</f>
        <v>123443</v>
      </c>
      <c r="M106" s="101">
        <v>0</v>
      </c>
      <c r="N106" s="101">
        <v>69829.73</v>
      </c>
      <c r="O106" s="101">
        <v>0</v>
      </c>
      <c r="P106" s="101">
        <v>53613.27</v>
      </c>
      <c r="Q106" s="101">
        <v>0</v>
      </c>
      <c r="R106" s="68">
        <f t="shared" si="6"/>
        <v>29.186192221302754</v>
      </c>
      <c r="S106" s="100">
        <v>111.23</v>
      </c>
      <c r="T106" s="105">
        <v>43830</v>
      </c>
      <c r="U106" s="36"/>
    </row>
    <row r="107" spans="1:21" ht="15.75">
      <c r="A107" s="85" t="s">
        <v>126</v>
      </c>
      <c r="B107" s="106" t="s">
        <v>167</v>
      </c>
      <c r="C107" s="108">
        <v>1977</v>
      </c>
      <c r="D107" s="108">
        <v>2015</v>
      </c>
      <c r="E107" s="107" t="str">
        <f>E95</f>
        <v>крупно-блочный</v>
      </c>
      <c r="F107" s="107">
        <v>4</v>
      </c>
      <c r="G107" s="107">
        <v>4</v>
      </c>
      <c r="H107" s="101">
        <v>3138.7</v>
      </c>
      <c r="I107" s="101">
        <v>3128</v>
      </c>
      <c r="J107" s="101">
        <v>3128</v>
      </c>
      <c r="K107" s="109">
        <v>192</v>
      </c>
      <c r="L107" s="101">
        <f>'Приложение 2'!C108</f>
        <v>2392752</v>
      </c>
      <c r="M107" s="101">
        <v>0</v>
      </c>
      <c r="N107" s="101">
        <v>1361863.62</v>
      </c>
      <c r="O107" s="101">
        <v>0</v>
      </c>
      <c r="P107" s="101">
        <v>1030888.38</v>
      </c>
      <c r="Q107" s="101">
        <v>0</v>
      </c>
      <c r="R107" s="68">
        <f t="shared" si="6"/>
        <v>764.9462915601023</v>
      </c>
      <c r="S107" s="100">
        <v>5367.94</v>
      </c>
      <c r="T107" s="105">
        <v>43830</v>
      </c>
      <c r="U107" s="36"/>
    </row>
    <row r="110" spans="14:17" ht="15">
      <c r="N110" s="44"/>
      <c r="O110" s="44"/>
      <c r="P110" s="44"/>
      <c r="Q110" s="44"/>
    </row>
  </sheetData>
  <sheetProtection/>
  <autoFilter ref="A8:AY107"/>
  <mergeCells count="26">
    <mergeCell ref="P1:T1"/>
    <mergeCell ref="P2:T2"/>
    <mergeCell ref="J5:J6"/>
    <mergeCell ref="C5:C7"/>
    <mergeCell ref="I5:I6"/>
    <mergeCell ref="E4:E7"/>
    <mergeCell ref="F4:F7"/>
    <mergeCell ref="H4:H6"/>
    <mergeCell ref="T4:T7"/>
    <mergeCell ref="A3:T3"/>
    <mergeCell ref="G4:G7"/>
    <mergeCell ref="K4:K6"/>
    <mergeCell ref="A4:A7"/>
    <mergeCell ref="B4:B7"/>
    <mergeCell ref="C4:D4"/>
    <mergeCell ref="I4:J4"/>
    <mergeCell ref="A78:T78"/>
    <mergeCell ref="A10:T10"/>
    <mergeCell ref="A39:T39"/>
    <mergeCell ref="A9:B9"/>
    <mergeCell ref="S4:S6"/>
    <mergeCell ref="L5:L6"/>
    <mergeCell ref="M5:Q5"/>
    <mergeCell ref="L4:Q4"/>
    <mergeCell ref="D5:D7"/>
    <mergeCell ref="R4:R6"/>
  </mergeCells>
  <printOptions/>
  <pageMargins left="0.5905511811023623" right="0.3937007874015748" top="1.1811023622047245" bottom="0.3937007874015748" header="0.31496062992125984" footer="0.1968503937007874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tabSelected="1" zoomScale="78" zoomScaleNormal="78" zoomScalePageLayoutView="0" workbookViewId="0" topLeftCell="A1">
      <pane ySplit="8" topLeftCell="A85" activePane="bottomLeft" state="frozen"/>
      <selection pane="topLeft" activeCell="A1" sqref="A1"/>
      <selection pane="bottomLeft" activeCell="P1" sqref="P1:T1"/>
    </sheetView>
  </sheetViews>
  <sheetFormatPr defaultColWidth="9.140625" defaultRowHeight="15"/>
  <cols>
    <col min="1" max="1" width="8.8515625" style="7" customWidth="1"/>
    <col min="2" max="2" width="57.28125" style="7" customWidth="1"/>
    <col min="3" max="3" width="18.00390625" style="7" customWidth="1"/>
    <col min="4" max="4" width="21.140625" style="7" bestFit="1" customWidth="1"/>
    <col min="5" max="8" width="16.00390625" style="7" bestFit="1" customWidth="1"/>
    <col min="9" max="9" width="15.8515625" style="7" bestFit="1" customWidth="1"/>
    <col min="10" max="10" width="7.140625" style="7" customWidth="1"/>
    <col min="11" max="11" width="7.28125" style="7" customWidth="1"/>
    <col min="12" max="12" width="11.7109375" style="7" bestFit="1" customWidth="1"/>
    <col min="13" max="13" width="17.140625" style="7" customWidth="1"/>
    <col min="14" max="15" width="6.421875" style="7" customWidth="1"/>
    <col min="16" max="16" width="10.7109375" style="7" bestFit="1" customWidth="1"/>
    <col min="17" max="17" width="16.421875" style="7" customWidth="1"/>
    <col min="18" max="18" width="9.8515625" style="7" customWidth="1"/>
    <col min="19" max="19" width="14.140625" style="7" customWidth="1"/>
    <col min="20" max="20" width="13.8515625" style="7" customWidth="1"/>
    <col min="21" max="21" width="13.00390625" style="7" customWidth="1"/>
    <col min="22" max="22" width="17.7109375" style="7" customWidth="1"/>
    <col min="23" max="23" width="11.28125" style="7" hidden="1" customWidth="1"/>
    <col min="24" max="24" width="11.421875" style="7" hidden="1" customWidth="1"/>
    <col min="25" max="25" width="9.140625" style="7" hidden="1" customWidth="1"/>
    <col min="26" max="26" width="10.00390625" style="7" hidden="1" customWidth="1"/>
    <col min="27" max="27" width="11.8515625" style="7" hidden="1" customWidth="1"/>
    <col min="28" max="28" width="9.140625" style="7" hidden="1" customWidth="1"/>
    <col min="29" max="29" width="10.8515625" style="7" customWidth="1"/>
    <col min="30" max="16384" width="9.140625" style="7" customWidth="1"/>
  </cols>
  <sheetData>
    <row r="1" spans="1:21" ht="39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30"/>
      <c r="L1" s="21"/>
      <c r="M1" s="21"/>
      <c r="N1" s="21"/>
      <c r="O1" s="21"/>
      <c r="P1" s="170" t="s">
        <v>207</v>
      </c>
      <c r="Q1" s="170"/>
      <c r="R1" s="170"/>
      <c r="S1" s="170"/>
      <c r="T1" s="170"/>
      <c r="U1" s="128"/>
    </row>
    <row r="2" spans="1:21" s="136" customFormat="1" ht="36.75" customHeight="1">
      <c r="A2" s="129"/>
      <c r="B2" s="130"/>
      <c r="C2" s="131"/>
      <c r="D2" s="129"/>
      <c r="E2" s="129"/>
      <c r="F2" s="129"/>
      <c r="G2" s="129"/>
      <c r="H2" s="132"/>
      <c r="I2" s="132"/>
      <c r="J2" s="132"/>
      <c r="K2" s="133"/>
      <c r="L2" s="132"/>
      <c r="M2" s="132"/>
      <c r="N2" s="129"/>
      <c r="O2" s="134"/>
      <c r="P2" s="170" t="s">
        <v>205</v>
      </c>
      <c r="Q2" s="170"/>
      <c r="R2" s="170"/>
      <c r="S2" s="170"/>
      <c r="T2" s="170"/>
      <c r="U2" s="135"/>
    </row>
    <row r="3" spans="1:22" s="3" customFormat="1" ht="15.75" customHeight="1">
      <c r="A3" s="2"/>
      <c r="B3" s="2"/>
      <c r="C3" s="2"/>
      <c r="D3" s="4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3"/>
      <c r="R3" s="13"/>
      <c r="S3" s="13"/>
      <c r="T3" s="13"/>
      <c r="U3" s="13"/>
      <c r="V3" s="13"/>
    </row>
    <row r="4" spans="1:26" ht="39.75" customHeight="1">
      <c r="A4" s="163" t="s">
        <v>80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1"/>
      <c r="X4" s="21"/>
      <c r="Y4" s="21"/>
      <c r="Z4" s="21"/>
    </row>
    <row r="5" spans="1:26" s="40" customFormat="1" ht="15">
      <c r="A5" s="157" t="s">
        <v>38</v>
      </c>
      <c r="B5" s="157" t="s">
        <v>13</v>
      </c>
      <c r="C5" s="157" t="s">
        <v>39</v>
      </c>
      <c r="D5" s="160" t="s">
        <v>40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1"/>
      <c r="T5" s="148" t="s">
        <v>66</v>
      </c>
      <c r="U5" s="149"/>
      <c r="V5" s="150"/>
      <c r="W5" s="39"/>
      <c r="X5" s="39"/>
      <c r="Y5" s="39"/>
      <c r="Z5" s="39"/>
    </row>
    <row r="6" spans="1:26" ht="28.5" customHeight="1">
      <c r="A6" s="158"/>
      <c r="B6" s="158"/>
      <c r="C6" s="158"/>
      <c r="D6" s="145" t="s">
        <v>41</v>
      </c>
      <c r="E6" s="146"/>
      <c r="F6" s="146"/>
      <c r="G6" s="146"/>
      <c r="H6" s="146"/>
      <c r="I6" s="147"/>
      <c r="J6" s="167" t="s">
        <v>42</v>
      </c>
      <c r="K6" s="168"/>
      <c r="L6" s="167" t="s">
        <v>43</v>
      </c>
      <c r="M6" s="168"/>
      <c r="N6" s="167" t="s">
        <v>44</v>
      </c>
      <c r="O6" s="168"/>
      <c r="P6" s="167" t="s">
        <v>45</v>
      </c>
      <c r="Q6" s="168"/>
      <c r="R6" s="167" t="s">
        <v>46</v>
      </c>
      <c r="S6" s="168"/>
      <c r="T6" s="157" t="s">
        <v>64</v>
      </c>
      <c r="U6" s="157" t="s">
        <v>65</v>
      </c>
      <c r="V6" s="157" t="s">
        <v>47</v>
      </c>
      <c r="W6" s="21"/>
      <c r="X6" s="21"/>
      <c r="Y6" s="21"/>
      <c r="Z6" s="21"/>
    </row>
    <row r="7" spans="1:26" ht="32.25" customHeight="1">
      <c r="A7" s="159"/>
      <c r="B7" s="159"/>
      <c r="C7" s="159"/>
      <c r="D7" s="31" t="s">
        <v>67</v>
      </c>
      <c r="E7" s="31" t="s">
        <v>68</v>
      </c>
      <c r="F7" s="31" t="s">
        <v>69</v>
      </c>
      <c r="G7" s="31" t="s">
        <v>70</v>
      </c>
      <c r="H7" s="31" t="s">
        <v>127</v>
      </c>
      <c r="I7" s="31" t="s">
        <v>71</v>
      </c>
      <c r="J7" s="145"/>
      <c r="K7" s="147"/>
      <c r="L7" s="145"/>
      <c r="M7" s="147"/>
      <c r="N7" s="145"/>
      <c r="O7" s="147"/>
      <c r="P7" s="145"/>
      <c r="Q7" s="147"/>
      <c r="R7" s="145"/>
      <c r="S7" s="147"/>
      <c r="T7" s="159"/>
      <c r="U7" s="159"/>
      <c r="V7" s="159"/>
      <c r="W7" s="21"/>
      <c r="X7" s="21"/>
      <c r="Y7" s="21"/>
      <c r="Z7" s="21"/>
    </row>
    <row r="8" spans="1:26" ht="30">
      <c r="A8" s="38"/>
      <c r="B8" s="38"/>
      <c r="C8" s="31" t="s">
        <v>34</v>
      </c>
      <c r="D8" s="31" t="s">
        <v>34</v>
      </c>
      <c r="E8" s="31" t="s">
        <v>34</v>
      </c>
      <c r="F8" s="31" t="s">
        <v>34</v>
      </c>
      <c r="G8" s="31" t="s">
        <v>34</v>
      </c>
      <c r="H8" s="31" t="s">
        <v>34</v>
      </c>
      <c r="I8" s="31" t="s">
        <v>34</v>
      </c>
      <c r="J8" s="31" t="s">
        <v>48</v>
      </c>
      <c r="K8" s="31" t="s">
        <v>34</v>
      </c>
      <c r="L8" s="31" t="s">
        <v>49</v>
      </c>
      <c r="M8" s="31" t="s">
        <v>34</v>
      </c>
      <c r="N8" s="31" t="s">
        <v>49</v>
      </c>
      <c r="O8" s="31" t="s">
        <v>34</v>
      </c>
      <c r="P8" s="31" t="s">
        <v>49</v>
      </c>
      <c r="Q8" s="31" t="s">
        <v>34</v>
      </c>
      <c r="R8" s="31" t="s">
        <v>50</v>
      </c>
      <c r="S8" s="31" t="s">
        <v>34</v>
      </c>
      <c r="T8" s="31" t="s">
        <v>34</v>
      </c>
      <c r="U8" s="31" t="s">
        <v>51</v>
      </c>
      <c r="V8" s="31" t="s">
        <v>34</v>
      </c>
      <c r="W8" s="21"/>
      <c r="X8" s="21"/>
      <c r="Y8" s="21"/>
      <c r="Z8" s="21"/>
    </row>
    <row r="9" spans="1:26" ht="15">
      <c r="A9" s="33">
        <v>1</v>
      </c>
      <c r="B9" s="33">
        <v>2</v>
      </c>
      <c r="C9" s="33">
        <v>3</v>
      </c>
      <c r="D9" s="33">
        <v>4</v>
      </c>
      <c r="E9" s="33" t="s">
        <v>52</v>
      </c>
      <c r="F9" s="33" t="s">
        <v>53</v>
      </c>
      <c r="G9" s="33" t="s">
        <v>54</v>
      </c>
      <c r="H9" s="33" t="s">
        <v>55</v>
      </c>
      <c r="I9" s="33" t="s">
        <v>56</v>
      </c>
      <c r="J9" s="33">
        <v>5</v>
      </c>
      <c r="K9" s="33">
        <v>6</v>
      </c>
      <c r="L9" s="33">
        <v>7</v>
      </c>
      <c r="M9" s="33">
        <v>8</v>
      </c>
      <c r="N9" s="33">
        <v>9</v>
      </c>
      <c r="O9" s="33">
        <v>10</v>
      </c>
      <c r="P9" s="33">
        <v>11</v>
      </c>
      <c r="Q9" s="33">
        <v>12</v>
      </c>
      <c r="R9" s="33">
        <v>13</v>
      </c>
      <c r="S9" s="33">
        <v>14</v>
      </c>
      <c r="T9" s="33">
        <v>15</v>
      </c>
      <c r="U9" s="33">
        <v>16</v>
      </c>
      <c r="V9" s="33">
        <v>18</v>
      </c>
      <c r="W9" s="21"/>
      <c r="X9" s="21"/>
      <c r="Y9" s="21"/>
      <c r="Z9" s="21"/>
    </row>
    <row r="10" spans="1:26" s="9" customFormat="1" ht="15">
      <c r="A10" s="17"/>
      <c r="B10" s="18" t="s">
        <v>82</v>
      </c>
      <c r="C10" s="19">
        <f>C12+C41+C80</f>
        <v>225480468.64</v>
      </c>
      <c r="D10" s="19">
        <f aca="true" t="shared" si="0" ref="D10:V10">D12+D41+D80</f>
        <v>132437088.78999999</v>
      </c>
      <c r="E10" s="19">
        <f t="shared" si="0"/>
        <v>83310221.23</v>
      </c>
      <c r="F10" s="19">
        <f t="shared" si="0"/>
        <v>17784386.55</v>
      </c>
      <c r="G10" s="19">
        <f t="shared" si="0"/>
        <v>13675724.969999999</v>
      </c>
      <c r="H10" s="19">
        <f t="shared" si="0"/>
        <v>9501161.77</v>
      </c>
      <c r="I10" s="19">
        <f t="shared" si="0"/>
        <v>8165594.27</v>
      </c>
      <c r="J10" s="19">
        <f t="shared" si="0"/>
        <v>0</v>
      </c>
      <c r="K10" s="19">
        <f t="shared" si="0"/>
        <v>0</v>
      </c>
      <c r="L10" s="19">
        <f t="shared" si="0"/>
        <v>16839.85</v>
      </c>
      <c r="M10" s="19">
        <f t="shared" si="0"/>
        <v>63961440.129999995</v>
      </c>
      <c r="N10" s="19">
        <f t="shared" si="0"/>
        <v>0</v>
      </c>
      <c r="O10" s="19">
        <f t="shared" si="0"/>
        <v>0</v>
      </c>
      <c r="P10" s="19">
        <f t="shared" si="0"/>
        <v>4380.5</v>
      </c>
      <c r="Q10" s="19">
        <f t="shared" si="0"/>
        <v>17781817.72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 t="shared" si="0"/>
        <v>0</v>
      </c>
      <c r="V10" s="19">
        <f t="shared" si="0"/>
        <v>11300122</v>
      </c>
      <c r="W10" s="20"/>
      <c r="X10" s="20"/>
      <c r="Y10" s="20"/>
      <c r="Z10" s="20"/>
    </row>
    <row r="11" spans="1:26" s="9" customFormat="1" ht="15">
      <c r="A11" s="164" t="s">
        <v>74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6"/>
      <c r="W11" s="20"/>
      <c r="X11" s="20"/>
      <c r="Y11" s="20"/>
      <c r="Z11" s="20"/>
    </row>
    <row r="12" spans="1:26" s="9" customFormat="1" ht="15">
      <c r="A12" s="35" t="s">
        <v>96</v>
      </c>
      <c r="B12" s="17" t="s">
        <v>84</v>
      </c>
      <c r="C12" s="19">
        <f>SUM(C13:C39)</f>
        <v>70411051.91999999</v>
      </c>
      <c r="D12" s="19">
        <f aca="true" t="shared" si="1" ref="D12:V12">SUM(D13:D39)</f>
        <v>60624421.41</v>
      </c>
      <c r="E12" s="19">
        <f t="shared" si="1"/>
        <v>50477483.15</v>
      </c>
      <c r="F12" s="19">
        <f t="shared" si="1"/>
        <v>4405716.84</v>
      </c>
      <c r="G12" s="19">
        <f t="shared" si="1"/>
        <v>3347963.38</v>
      </c>
      <c r="H12" s="19">
        <f t="shared" si="1"/>
        <v>2393258.04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41">
        <f t="shared" si="1"/>
        <v>1892.6</v>
      </c>
      <c r="M12" s="41">
        <f t="shared" si="1"/>
        <v>8465958.51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1320672</v>
      </c>
      <c r="W12" s="20"/>
      <c r="X12" s="20"/>
      <c r="Y12" s="20"/>
      <c r="Z12" s="20"/>
    </row>
    <row r="13" spans="1:26" s="10" customFormat="1" ht="15.75">
      <c r="A13" s="51" t="s">
        <v>97</v>
      </c>
      <c r="B13" s="52" t="s">
        <v>128</v>
      </c>
      <c r="C13" s="56">
        <f>D13+M13+Q13+V13</f>
        <v>278355</v>
      </c>
      <c r="D13" s="56">
        <f>SUM(E13:I13)</f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f aca="true" t="shared" si="2" ref="N13:U13">SUM(N17:N39)</f>
        <v>0</v>
      </c>
      <c r="O13" s="57">
        <f t="shared" si="2"/>
        <v>0</v>
      </c>
      <c r="P13" s="57">
        <f t="shared" si="2"/>
        <v>0</v>
      </c>
      <c r="Q13" s="57">
        <f t="shared" si="2"/>
        <v>0</v>
      </c>
      <c r="R13" s="57">
        <f t="shared" si="2"/>
        <v>0</v>
      </c>
      <c r="S13" s="57">
        <f t="shared" si="2"/>
        <v>0</v>
      </c>
      <c r="T13" s="57">
        <f t="shared" si="2"/>
        <v>0</v>
      </c>
      <c r="U13" s="57">
        <f t="shared" si="2"/>
        <v>0</v>
      </c>
      <c r="V13" s="56">
        <v>278355</v>
      </c>
      <c r="W13" s="23"/>
      <c r="X13" s="23"/>
      <c r="Y13" s="23"/>
      <c r="Z13" s="23"/>
    </row>
    <row r="14" spans="1:26" s="10" customFormat="1" ht="15.75">
      <c r="A14" s="51" t="s">
        <v>98</v>
      </c>
      <c r="B14" s="53" t="s">
        <v>129</v>
      </c>
      <c r="C14" s="56">
        <f aca="true" t="shared" si="3" ref="C14:C39">D14+M14+Q14+V14</f>
        <v>109077</v>
      </c>
      <c r="D14" s="56">
        <f aca="true" t="shared" si="4" ref="D14:D39">SUM(E14:I14)</f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f aca="true" t="shared" si="5" ref="N14:U14">SUM(N18:N39)</f>
        <v>0</v>
      </c>
      <c r="O14" s="57">
        <f t="shared" si="5"/>
        <v>0</v>
      </c>
      <c r="P14" s="57">
        <f t="shared" si="5"/>
        <v>0</v>
      </c>
      <c r="Q14" s="57">
        <f t="shared" si="5"/>
        <v>0</v>
      </c>
      <c r="R14" s="57">
        <f t="shared" si="5"/>
        <v>0</v>
      </c>
      <c r="S14" s="57">
        <f t="shared" si="5"/>
        <v>0</v>
      </c>
      <c r="T14" s="57">
        <f t="shared" si="5"/>
        <v>0</v>
      </c>
      <c r="U14" s="57">
        <f t="shared" si="5"/>
        <v>0</v>
      </c>
      <c r="V14" s="56">
        <v>109077</v>
      </c>
      <c r="W14" s="23"/>
      <c r="X14" s="23"/>
      <c r="Y14" s="23"/>
      <c r="Z14" s="23"/>
    </row>
    <row r="15" spans="1:26" s="10" customFormat="1" ht="15.75">
      <c r="A15" s="51" t="s">
        <v>99</v>
      </c>
      <c r="B15" s="53" t="s">
        <v>130</v>
      </c>
      <c r="C15" s="56">
        <f t="shared" si="3"/>
        <v>3302102</v>
      </c>
      <c r="D15" s="56">
        <f t="shared" si="4"/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8">
        <v>0</v>
      </c>
      <c r="K15" s="58">
        <v>0</v>
      </c>
      <c r="L15" s="58">
        <v>680.9</v>
      </c>
      <c r="M15" s="56">
        <v>3180336</v>
      </c>
      <c r="N15" s="58">
        <v>0</v>
      </c>
      <c r="O15" s="58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121766</v>
      </c>
      <c r="W15" s="23"/>
      <c r="X15" s="23"/>
      <c r="Y15" s="23"/>
      <c r="Z15" s="23"/>
    </row>
    <row r="16" spans="1:26" s="10" customFormat="1" ht="15.75">
      <c r="A16" s="51" t="s">
        <v>100</v>
      </c>
      <c r="B16" s="53" t="s">
        <v>131</v>
      </c>
      <c r="C16" s="56">
        <f t="shared" si="3"/>
        <v>216589</v>
      </c>
      <c r="D16" s="56">
        <f t="shared" si="4"/>
        <v>216589</v>
      </c>
      <c r="E16" s="56">
        <v>0</v>
      </c>
      <c r="F16" s="56">
        <v>0</v>
      </c>
      <c r="G16" s="56">
        <v>0</v>
      </c>
      <c r="H16" s="56">
        <v>216589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23"/>
      <c r="X16" s="23"/>
      <c r="Y16" s="23"/>
      <c r="Z16" s="23"/>
    </row>
    <row r="17" spans="1:26" s="10" customFormat="1" ht="15.75">
      <c r="A17" s="51" t="s">
        <v>101</v>
      </c>
      <c r="B17" s="53" t="s">
        <v>132</v>
      </c>
      <c r="C17" s="56">
        <f t="shared" si="3"/>
        <v>2791050.6799999997</v>
      </c>
      <c r="D17" s="56">
        <f t="shared" si="4"/>
        <v>2694296.6799999997</v>
      </c>
      <c r="E17" s="56">
        <v>1892020.64</v>
      </c>
      <c r="F17" s="56">
        <v>493163</v>
      </c>
      <c r="G17" s="56">
        <v>0</v>
      </c>
      <c r="H17" s="56">
        <v>309113.04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96754</v>
      </c>
      <c r="W17" s="23"/>
      <c r="X17" s="23"/>
      <c r="Y17" s="23"/>
      <c r="Z17" s="23"/>
    </row>
    <row r="18" spans="1:26" s="10" customFormat="1" ht="15.75">
      <c r="A18" s="51" t="s">
        <v>102</v>
      </c>
      <c r="B18" s="53" t="s">
        <v>133</v>
      </c>
      <c r="C18" s="56">
        <f t="shared" si="3"/>
        <v>267582</v>
      </c>
      <c r="D18" s="56">
        <f t="shared" si="4"/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267582</v>
      </c>
      <c r="W18" s="23"/>
      <c r="X18" s="23"/>
      <c r="Y18" s="23"/>
      <c r="Z18" s="23"/>
    </row>
    <row r="19" spans="1:26" s="10" customFormat="1" ht="15.75">
      <c r="A19" s="51" t="s">
        <v>103</v>
      </c>
      <c r="B19" s="53" t="s">
        <v>134</v>
      </c>
      <c r="C19" s="56">
        <f t="shared" si="3"/>
        <v>103318</v>
      </c>
      <c r="D19" s="56">
        <f t="shared" si="4"/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103318</v>
      </c>
      <c r="W19" s="23"/>
      <c r="X19" s="23"/>
      <c r="Y19" s="23"/>
      <c r="Z19" s="23"/>
    </row>
    <row r="20" spans="1:26" s="10" customFormat="1" ht="15.75">
      <c r="A20" s="51" t="s">
        <v>104</v>
      </c>
      <c r="B20" s="53" t="s">
        <v>135</v>
      </c>
      <c r="C20" s="56">
        <f t="shared" si="3"/>
        <v>1323055</v>
      </c>
      <c r="D20" s="56">
        <f t="shared" si="4"/>
        <v>1323055</v>
      </c>
      <c r="E20" s="56">
        <v>1323055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23"/>
      <c r="X20" s="23"/>
      <c r="Y20" s="23"/>
      <c r="Z20" s="23"/>
    </row>
    <row r="21" spans="1:26" s="10" customFormat="1" ht="15.75">
      <c r="A21" s="51" t="s">
        <v>105</v>
      </c>
      <c r="B21" s="53" t="s">
        <v>136</v>
      </c>
      <c r="C21" s="56">
        <f t="shared" si="3"/>
        <v>4081239</v>
      </c>
      <c r="D21" s="56">
        <f t="shared" si="4"/>
        <v>4081239</v>
      </c>
      <c r="E21" s="56">
        <v>4081239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23"/>
      <c r="X21" s="23"/>
      <c r="Y21" s="23"/>
      <c r="Z21" s="23"/>
    </row>
    <row r="22" spans="1:26" s="10" customFormat="1" ht="15.75">
      <c r="A22" s="51" t="s">
        <v>106</v>
      </c>
      <c r="B22" s="53" t="s">
        <v>137</v>
      </c>
      <c r="C22" s="56">
        <f t="shared" si="3"/>
        <v>3939753.44</v>
      </c>
      <c r="D22" s="56">
        <f t="shared" si="4"/>
        <v>3939753.44</v>
      </c>
      <c r="E22" s="56">
        <v>3939753.44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23"/>
      <c r="X22" s="23"/>
      <c r="Y22" s="23"/>
      <c r="Z22" s="23"/>
    </row>
    <row r="23" spans="1:26" s="10" customFormat="1" ht="15.75">
      <c r="A23" s="51" t="s">
        <v>107</v>
      </c>
      <c r="B23" s="53" t="s">
        <v>138</v>
      </c>
      <c r="C23" s="56">
        <f t="shared" si="3"/>
        <v>4416223.51</v>
      </c>
      <c r="D23" s="56">
        <f t="shared" si="4"/>
        <v>675145</v>
      </c>
      <c r="E23" s="56">
        <v>0</v>
      </c>
      <c r="F23" s="56">
        <v>675145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1020.7</v>
      </c>
      <c r="M23" s="56">
        <v>3741078.51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23"/>
      <c r="X23" s="23"/>
      <c r="Y23" s="23"/>
      <c r="Z23" s="23"/>
    </row>
    <row r="24" spans="1:26" s="10" customFormat="1" ht="15.75">
      <c r="A24" s="51" t="s">
        <v>108</v>
      </c>
      <c r="B24" s="53" t="s">
        <v>139</v>
      </c>
      <c r="C24" s="56">
        <f t="shared" si="3"/>
        <v>3151737</v>
      </c>
      <c r="D24" s="56">
        <f t="shared" si="4"/>
        <v>3151737</v>
      </c>
      <c r="E24" s="56">
        <v>3151737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23"/>
      <c r="X24" s="23"/>
      <c r="Y24" s="23"/>
      <c r="Z24" s="23"/>
    </row>
    <row r="25" spans="1:26" s="10" customFormat="1" ht="15.75">
      <c r="A25" s="51" t="s">
        <v>109</v>
      </c>
      <c r="B25" s="54" t="s">
        <v>140</v>
      </c>
      <c r="C25" s="56">
        <f t="shared" si="3"/>
        <v>1544544</v>
      </c>
      <c r="D25" s="56">
        <f t="shared" si="4"/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191</v>
      </c>
      <c r="M25" s="56">
        <v>1544544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23"/>
      <c r="X25" s="23"/>
      <c r="Y25" s="23"/>
      <c r="Z25" s="23"/>
    </row>
    <row r="26" spans="1:26" s="10" customFormat="1" ht="15.75">
      <c r="A26" s="51" t="s">
        <v>110</v>
      </c>
      <c r="B26" s="53" t="s">
        <v>141</v>
      </c>
      <c r="C26" s="56">
        <f t="shared" si="3"/>
        <v>2007026</v>
      </c>
      <c r="D26" s="56">
        <f t="shared" si="4"/>
        <v>1935211</v>
      </c>
      <c r="E26" s="56">
        <v>1935211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71815</v>
      </c>
      <c r="W26" s="23"/>
      <c r="X26" s="23"/>
      <c r="Y26" s="23"/>
      <c r="Z26" s="23"/>
    </row>
    <row r="27" spans="1:26" s="10" customFormat="1" ht="15.75">
      <c r="A27" s="51" t="s">
        <v>111</v>
      </c>
      <c r="B27" s="53" t="s">
        <v>142</v>
      </c>
      <c r="C27" s="56">
        <f t="shared" si="3"/>
        <v>3608166</v>
      </c>
      <c r="D27" s="56">
        <f t="shared" si="4"/>
        <v>3608166</v>
      </c>
      <c r="E27" s="56">
        <v>3193029</v>
      </c>
      <c r="F27" s="56">
        <v>415137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23"/>
      <c r="X27" s="23"/>
      <c r="Y27" s="23"/>
      <c r="Z27" s="23"/>
    </row>
    <row r="28" spans="1:26" s="10" customFormat="1" ht="15.75">
      <c r="A28" s="51" t="s">
        <v>112</v>
      </c>
      <c r="B28" s="53" t="s">
        <v>143</v>
      </c>
      <c r="C28" s="56">
        <f t="shared" si="3"/>
        <v>3755833</v>
      </c>
      <c r="D28" s="56">
        <f t="shared" si="4"/>
        <v>3653851</v>
      </c>
      <c r="E28" s="56">
        <v>3103786</v>
      </c>
      <c r="F28" s="56">
        <v>550065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101982</v>
      </c>
      <c r="W28" s="23"/>
      <c r="X28" s="23"/>
      <c r="Y28" s="23"/>
      <c r="Z28" s="23"/>
    </row>
    <row r="29" spans="1:26" s="10" customFormat="1" ht="15.75">
      <c r="A29" s="51" t="s">
        <v>113</v>
      </c>
      <c r="B29" s="53" t="s">
        <v>144</v>
      </c>
      <c r="C29" s="56">
        <f t="shared" si="3"/>
        <v>4834619</v>
      </c>
      <c r="D29" s="56">
        <f t="shared" si="4"/>
        <v>4834619</v>
      </c>
      <c r="E29" s="56">
        <v>0</v>
      </c>
      <c r="F29" s="56">
        <v>1984180</v>
      </c>
      <c r="G29" s="56">
        <v>2850439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23"/>
      <c r="X29" s="23"/>
      <c r="Y29" s="23"/>
      <c r="Z29" s="23"/>
    </row>
    <row r="30" spans="1:26" s="10" customFormat="1" ht="15.75">
      <c r="A30" s="51" t="s">
        <v>114</v>
      </c>
      <c r="B30" s="53" t="s">
        <v>145</v>
      </c>
      <c r="C30" s="56">
        <f t="shared" si="3"/>
        <v>2154203.29</v>
      </c>
      <c r="D30" s="56">
        <f t="shared" si="4"/>
        <v>2154203.29</v>
      </c>
      <c r="E30" s="56">
        <v>1368652.07</v>
      </c>
      <c r="F30" s="56">
        <v>288026.84</v>
      </c>
      <c r="G30" s="56">
        <v>497524.38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23"/>
      <c r="X30" s="23"/>
      <c r="Y30" s="23"/>
      <c r="Z30" s="23"/>
    </row>
    <row r="31" spans="1:26" s="10" customFormat="1" ht="15.75">
      <c r="A31" s="51" t="s">
        <v>115</v>
      </c>
      <c r="B31" s="55" t="s">
        <v>146</v>
      </c>
      <c r="C31" s="56">
        <f t="shared" si="3"/>
        <v>3331175</v>
      </c>
      <c r="D31" s="56">
        <f t="shared" si="4"/>
        <v>3331175</v>
      </c>
      <c r="E31" s="56">
        <v>3331175</v>
      </c>
      <c r="F31" s="58">
        <v>0</v>
      </c>
      <c r="G31" s="58">
        <v>0</v>
      </c>
      <c r="H31" s="56">
        <v>0</v>
      </c>
      <c r="I31" s="56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23"/>
      <c r="X31" s="23"/>
      <c r="Y31" s="23"/>
      <c r="Z31" s="23"/>
    </row>
    <row r="32" spans="1:26" s="10" customFormat="1" ht="15.75">
      <c r="A32" s="51" t="s">
        <v>118</v>
      </c>
      <c r="B32" s="53" t="s">
        <v>147</v>
      </c>
      <c r="C32" s="56">
        <f t="shared" si="3"/>
        <v>66720</v>
      </c>
      <c r="D32" s="56">
        <f t="shared" si="4"/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8">
        <v>0</v>
      </c>
      <c r="M32" s="58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66720</v>
      </c>
      <c r="W32" s="23"/>
      <c r="X32" s="23"/>
      <c r="Y32" s="23"/>
      <c r="Z32" s="23"/>
    </row>
    <row r="33" spans="1:26" s="10" customFormat="1" ht="15.75">
      <c r="A33" s="51" t="s">
        <v>119</v>
      </c>
      <c r="B33" s="53" t="s">
        <v>148</v>
      </c>
      <c r="C33" s="56">
        <f t="shared" si="3"/>
        <v>103303</v>
      </c>
      <c r="D33" s="56">
        <f t="shared" si="4"/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8">
        <v>0</v>
      </c>
      <c r="M33" s="58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103303</v>
      </c>
      <c r="W33" s="23"/>
      <c r="X33" s="23"/>
      <c r="Y33" s="23"/>
      <c r="Z33" s="23"/>
    </row>
    <row r="34" spans="1:26" s="10" customFormat="1" ht="15.75">
      <c r="A34" s="51" t="s">
        <v>120</v>
      </c>
      <c r="B34" s="53" t="s">
        <v>149</v>
      </c>
      <c r="C34" s="56">
        <f t="shared" si="3"/>
        <v>5126112</v>
      </c>
      <c r="D34" s="56">
        <f t="shared" si="4"/>
        <v>5126112</v>
      </c>
      <c r="E34" s="56">
        <v>5126112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23"/>
      <c r="X34" s="23"/>
      <c r="Y34" s="23"/>
      <c r="Z34" s="23"/>
    </row>
    <row r="35" spans="1:26" s="10" customFormat="1" ht="15.75">
      <c r="A35" s="51" t="s">
        <v>121</v>
      </c>
      <c r="B35" s="53" t="s">
        <v>150</v>
      </c>
      <c r="C35" s="56">
        <f t="shared" si="3"/>
        <v>9929152</v>
      </c>
      <c r="D35" s="56">
        <f t="shared" si="4"/>
        <v>9929152</v>
      </c>
      <c r="E35" s="56">
        <v>9929152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23"/>
      <c r="X35" s="23"/>
      <c r="Y35" s="23"/>
      <c r="Z35" s="23"/>
    </row>
    <row r="36" spans="1:26" s="10" customFormat="1" ht="15.75">
      <c r="A36" s="51" t="s">
        <v>122</v>
      </c>
      <c r="B36" s="53" t="s">
        <v>151</v>
      </c>
      <c r="C36" s="56">
        <f t="shared" si="3"/>
        <v>1439875</v>
      </c>
      <c r="D36" s="56">
        <f t="shared" si="4"/>
        <v>1439875</v>
      </c>
      <c r="E36" s="56">
        <v>0</v>
      </c>
      <c r="F36" s="56">
        <v>0</v>
      </c>
      <c r="G36" s="56">
        <v>0</v>
      </c>
      <c r="H36" s="56">
        <v>1439875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23"/>
      <c r="X36" s="23"/>
      <c r="Y36" s="23"/>
      <c r="Z36" s="23"/>
    </row>
    <row r="37" spans="1:26" s="10" customFormat="1" ht="15.75">
      <c r="A37" s="51" t="s">
        <v>123</v>
      </c>
      <c r="B37" s="53" t="s">
        <v>152</v>
      </c>
      <c r="C37" s="56">
        <f t="shared" si="3"/>
        <v>427681</v>
      </c>
      <c r="D37" s="56">
        <f t="shared" si="4"/>
        <v>427681</v>
      </c>
      <c r="E37" s="56">
        <v>0</v>
      </c>
      <c r="F37" s="56">
        <v>0</v>
      </c>
      <c r="G37" s="56">
        <v>0</v>
      </c>
      <c r="H37" s="56">
        <v>427681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23"/>
      <c r="X37" s="23"/>
      <c r="Y37" s="23"/>
      <c r="Z37" s="23"/>
    </row>
    <row r="38" spans="1:26" s="10" customFormat="1" ht="15.75">
      <c r="A38" s="51" t="s">
        <v>124</v>
      </c>
      <c r="B38" s="55" t="s">
        <v>153</v>
      </c>
      <c r="C38" s="56">
        <f t="shared" si="3"/>
        <v>3947953</v>
      </c>
      <c r="D38" s="56">
        <f t="shared" si="4"/>
        <v>3947953</v>
      </c>
      <c r="E38" s="56">
        <v>3947953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23"/>
      <c r="X38" s="23"/>
      <c r="Y38" s="23"/>
      <c r="Z38" s="23"/>
    </row>
    <row r="39" spans="1:26" s="10" customFormat="1" ht="15.75">
      <c r="A39" s="51" t="s">
        <v>125</v>
      </c>
      <c r="B39" s="55" t="s">
        <v>154</v>
      </c>
      <c r="C39" s="56">
        <f t="shared" si="3"/>
        <v>4154608</v>
      </c>
      <c r="D39" s="56">
        <f t="shared" si="4"/>
        <v>4154608</v>
      </c>
      <c r="E39" s="56">
        <v>4154608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23"/>
      <c r="X39" s="23"/>
      <c r="Y39" s="23"/>
      <c r="Z39" s="23"/>
    </row>
    <row r="40" spans="1:26" ht="15.75">
      <c r="A40" s="171" t="s">
        <v>75</v>
      </c>
      <c r="B40" s="172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4"/>
      <c r="W40" s="21"/>
      <c r="X40" s="21"/>
      <c r="Y40" s="21"/>
      <c r="Z40" s="21"/>
    </row>
    <row r="41" spans="1:26" ht="15.75">
      <c r="A41" s="63" t="s">
        <v>96</v>
      </c>
      <c r="B41" s="62" t="s">
        <v>84</v>
      </c>
      <c r="C41" s="64">
        <f aca="true" t="shared" si="6" ref="C41:V41">SUM(C42:C78)</f>
        <v>79996062.85</v>
      </c>
      <c r="D41" s="64">
        <f t="shared" si="6"/>
        <v>34831101.129999995</v>
      </c>
      <c r="E41" s="64">
        <f t="shared" si="6"/>
        <v>13331025.82</v>
      </c>
      <c r="F41" s="65">
        <f t="shared" si="6"/>
        <v>9456797.96</v>
      </c>
      <c r="G41" s="64">
        <f t="shared" si="6"/>
        <v>1251917</v>
      </c>
      <c r="H41" s="64">
        <f t="shared" si="6"/>
        <v>5438431.08</v>
      </c>
      <c r="I41" s="65">
        <f t="shared" si="6"/>
        <v>5352929.27</v>
      </c>
      <c r="J41" s="64">
        <f t="shared" si="6"/>
        <v>0</v>
      </c>
      <c r="K41" s="64">
        <f t="shared" si="6"/>
        <v>0</v>
      </c>
      <c r="L41" s="64">
        <f t="shared" si="6"/>
        <v>8308.5</v>
      </c>
      <c r="M41" s="64">
        <f t="shared" si="6"/>
        <v>23308421</v>
      </c>
      <c r="N41" s="64">
        <f t="shared" si="6"/>
        <v>0</v>
      </c>
      <c r="O41" s="64">
        <f t="shared" si="6"/>
        <v>0</v>
      </c>
      <c r="P41" s="64">
        <f t="shared" si="6"/>
        <v>4380.5</v>
      </c>
      <c r="Q41" s="64">
        <f t="shared" si="6"/>
        <v>17781817.72</v>
      </c>
      <c r="R41" s="64">
        <f t="shared" si="6"/>
        <v>0</v>
      </c>
      <c r="S41" s="64">
        <f t="shared" si="6"/>
        <v>0</v>
      </c>
      <c r="T41" s="64">
        <f t="shared" si="6"/>
        <v>0</v>
      </c>
      <c r="U41" s="64">
        <f t="shared" si="6"/>
        <v>0</v>
      </c>
      <c r="V41" s="64">
        <f t="shared" si="6"/>
        <v>4074723</v>
      </c>
      <c r="W41" s="21"/>
      <c r="X41" s="21"/>
      <c r="Y41" s="21"/>
      <c r="Z41" s="21"/>
    </row>
    <row r="42" spans="1:26" s="115" customFormat="1" ht="15.75">
      <c r="A42" s="66" t="s">
        <v>97</v>
      </c>
      <c r="B42" s="67" t="s">
        <v>128</v>
      </c>
      <c r="C42" s="68">
        <f>D42+M42+Q42+V42+S42</f>
        <v>6006706.84</v>
      </c>
      <c r="D42" s="68">
        <f>SUM(E42:I42)</f>
        <v>6006706.84</v>
      </c>
      <c r="E42" s="68">
        <v>4859050.27</v>
      </c>
      <c r="F42" s="68">
        <v>1147656.57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46"/>
      <c r="X42" s="46"/>
      <c r="Y42" s="46"/>
      <c r="Z42" s="114"/>
    </row>
    <row r="43" spans="1:26" s="48" customFormat="1" ht="15.75">
      <c r="A43" s="66" t="s">
        <v>98</v>
      </c>
      <c r="B43" s="67" t="s">
        <v>156</v>
      </c>
      <c r="C43" s="68">
        <f aca="true" t="shared" si="7" ref="C43:C78">D43+M43+Q43+V43+S43</f>
        <v>703916</v>
      </c>
      <c r="D43" s="68">
        <f aca="true" t="shared" si="8" ref="D43:D78">SUM(E43:I43)</f>
        <v>585553</v>
      </c>
      <c r="E43" s="68">
        <v>0</v>
      </c>
      <c r="F43" s="68">
        <v>0</v>
      </c>
      <c r="G43" s="68">
        <v>0</v>
      </c>
      <c r="H43" s="68">
        <v>585553</v>
      </c>
      <c r="I43" s="68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8">
        <v>0</v>
      </c>
      <c r="Q43" s="68">
        <v>0</v>
      </c>
      <c r="R43" s="68">
        <v>0</v>
      </c>
      <c r="S43" s="68">
        <v>0</v>
      </c>
      <c r="T43" s="68">
        <v>0</v>
      </c>
      <c r="U43" s="68">
        <v>0</v>
      </c>
      <c r="V43" s="68">
        <v>118363</v>
      </c>
      <c r="W43" s="46"/>
      <c r="X43" s="46"/>
      <c r="Y43" s="46"/>
      <c r="Z43" s="47"/>
    </row>
    <row r="44" spans="1:256" s="48" customFormat="1" ht="15.75">
      <c r="A44" s="66" t="s">
        <v>99</v>
      </c>
      <c r="B44" s="67" t="s">
        <v>155</v>
      </c>
      <c r="C44" s="68">
        <f t="shared" si="7"/>
        <v>3118363</v>
      </c>
      <c r="D44" s="68">
        <f t="shared" si="8"/>
        <v>2773490</v>
      </c>
      <c r="E44" s="68">
        <v>0</v>
      </c>
      <c r="F44" s="68">
        <v>808151</v>
      </c>
      <c r="G44" s="68">
        <v>1251917</v>
      </c>
      <c r="H44" s="68">
        <v>713422</v>
      </c>
      <c r="I44" s="68">
        <v>0</v>
      </c>
      <c r="J44" s="68">
        <v>0</v>
      </c>
      <c r="K44" s="68">
        <v>0</v>
      </c>
      <c r="L44" s="69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344873</v>
      </c>
      <c r="W44" s="46"/>
      <c r="X44" s="46"/>
      <c r="Y44" s="46"/>
      <c r="Z44" s="116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  <c r="IV44" s="117"/>
    </row>
    <row r="45" spans="1:26" s="48" customFormat="1" ht="15.75">
      <c r="A45" s="66" t="s">
        <v>100</v>
      </c>
      <c r="B45" s="67" t="s">
        <v>188</v>
      </c>
      <c r="C45" s="68">
        <f t="shared" si="7"/>
        <v>7044623</v>
      </c>
      <c r="D45" s="68">
        <f t="shared" si="8"/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9">
        <v>2335</v>
      </c>
      <c r="M45" s="68">
        <v>6966092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78531</v>
      </c>
      <c r="W45" s="46"/>
      <c r="X45" s="46"/>
      <c r="Y45" s="46"/>
      <c r="Z45" s="47"/>
    </row>
    <row r="46" spans="1:26" s="48" customFormat="1" ht="15.75">
      <c r="A46" s="66" t="s">
        <v>101</v>
      </c>
      <c r="B46" s="67" t="s">
        <v>129</v>
      </c>
      <c r="C46" s="68">
        <f t="shared" si="7"/>
        <v>964686</v>
      </c>
      <c r="D46" s="68">
        <f t="shared" si="8"/>
        <v>964686</v>
      </c>
      <c r="E46" s="68">
        <v>0</v>
      </c>
      <c r="F46" s="68">
        <v>964686</v>
      </c>
      <c r="G46" s="68">
        <v>0</v>
      </c>
      <c r="H46" s="68">
        <v>0</v>
      </c>
      <c r="I46" s="68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8">
        <v>0</v>
      </c>
      <c r="Q46" s="68">
        <v>0</v>
      </c>
      <c r="R46" s="68">
        <v>0</v>
      </c>
      <c r="S46" s="68">
        <v>0</v>
      </c>
      <c r="T46" s="68">
        <v>0</v>
      </c>
      <c r="U46" s="68">
        <v>0</v>
      </c>
      <c r="V46" s="68">
        <v>0</v>
      </c>
      <c r="W46" s="46"/>
      <c r="X46" s="46"/>
      <c r="Y46" s="46"/>
      <c r="Z46" s="47"/>
    </row>
    <row r="47" spans="1:26" s="48" customFormat="1" ht="15.75">
      <c r="A47" s="66" t="s">
        <v>102</v>
      </c>
      <c r="B47" s="67" t="s">
        <v>157</v>
      </c>
      <c r="C47" s="68">
        <f t="shared" si="7"/>
        <v>286195</v>
      </c>
      <c r="D47" s="68">
        <f t="shared" si="8"/>
        <v>286195</v>
      </c>
      <c r="E47" s="68">
        <v>0</v>
      </c>
      <c r="F47" s="68">
        <v>0</v>
      </c>
      <c r="G47" s="68">
        <v>0</v>
      </c>
      <c r="H47" s="68">
        <v>286195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0</v>
      </c>
      <c r="U47" s="68">
        <v>0</v>
      </c>
      <c r="V47" s="68">
        <v>0</v>
      </c>
      <c r="W47" s="46"/>
      <c r="X47" s="46"/>
      <c r="Y47" s="46"/>
      <c r="Z47" s="47"/>
    </row>
    <row r="48" spans="1:26" s="9" customFormat="1" ht="15.75">
      <c r="A48" s="66" t="s">
        <v>103</v>
      </c>
      <c r="B48" s="67" t="s">
        <v>189</v>
      </c>
      <c r="C48" s="68">
        <f t="shared" si="7"/>
        <v>1680544</v>
      </c>
      <c r="D48" s="68">
        <f t="shared" si="8"/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429</v>
      </c>
      <c r="M48" s="68">
        <v>1651495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0</v>
      </c>
      <c r="T48" s="68">
        <v>0</v>
      </c>
      <c r="U48" s="68">
        <v>0</v>
      </c>
      <c r="V48" s="68">
        <v>29049</v>
      </c>
      <c r="W48" s="46"/>
      <c r="X48" s="46"/>
      <c r="Y48" s="46"/>
      <c r="Z48" s="20"/>
    </row>
    <row r="49" spans="1:26" ht="15" customHeight="1">
      <c r="A49" s="66" t="s">
        <v>104</v>
      </c>
      <c r="B49" s="67" t="s">
        <v>133</v>
      </c>
      <c r="C49" s="68">
        <f t="shared" si="7"/>
        <v>4003457.66</v>
      </c>
      <c r="D49" s="68">
        <f t="shared" si="8"/>
        <v>4003457.66</v>
      </c>
      <c r="E49" s="68">
        <v>0</v>
      </c>
      <c r="F49" s="68">
        <v>1204820.39</v>
      </c>
      <c r="G49" s="68">
        <v>0</v>
      </c>
      <c r="H49" s="68">
        <v>0</v>
      </c>
      <c r="I49" s="68">
        <v>2798637.27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9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46"/>
      <c r="X49" s="46"/>
      <c r="Y49" s="46"/>
      <c r="Z49" s="21"/>
    </row>
    <row r="50" spans="1:26" s="9" customFormat="1" ht="15.75">
      <c r="A50" s="66" t="s">
        <v>105</v>
      </c>
      <c r="B50" s="67" t="s">
        <v>134</v>
      </c>
      <c r="C50" s="68">
        <f t="shared" si="7"/>
        <v>745452</v>
      </c>
      <c r="D50" s="68">
        <f t="shared" si="8"/>
        <v>645273</v>
      </c>
      <c r="E50" s="68">
        <v>0</v>
      </c>
      <c r="F50" s="68">
        <v>331246</v>
      </c>
      <c r="G50" s="68">
        <v>0</v>
      </c>
      <c r="H50" s="68">
        <v>314027</v>
      </c>
      <c r="I50" s="68">
        <v>0</v>
      </c>
      <c r="J50" s="68">
        <v>0</v>
      </c>
      <c r="K50" s="68">
        <v>0</v>
      </c>
      <c r="L50" s="69">
        <v>0</v>
      </c>
      <c r="M50" s="68">
        <v>0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68">
        <v>0</v>
      </c>
      <c r="T50" s="68">
        <v>0</v>
      </c>
      <c r="U50" s="68">
        <v>0</v>
      </c>
      <c r="V50" s="68">
        <v>100179</v>
      </c>
      <c r="W50" s="46"/>
      <c r="X50" s="46"/>
      <c r="Y50" s="46"/>
      <c r="Z50" s="20"/>
    </row>
    <row r="51" spans="1:26" s="10" customFormat="1" ht="15.75">
      <c r="A51" s="66" t="s">
        <v>106</v>
      </c>
      <c r="B51" s="70" t="s">
        <v>196</v>
      </c>
      <c r="C51" s="68">
        <f t="shared" si="7"/>
        <v>2100933</v>
      </c>
      <c r="D51" s="68">
        <f t="shared" si="8"/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9">
        <v>445</v>
      </c>
      <c r="M51" s="68">
        <v>2038368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62565</v>
      </c>
      <c r="W51" s="46"/>
      <c r="X51" s="46"/>
      <c r="Y51" s="46"/>
      <c r="Z51" s="23"/>
    </row>
    <row r="52" spans="1:26" s="10" customFormat="1" ht="15.75">
      <c r="A52" s="66" t="s">
        <v>107</v>
      </c>
      <c r="B52" s="70" t="s">
        <v>136</v>
      </c>
      <c r="C52" s="68">
        <f t="shared" si="7"/>
        <v>4101476</v>
      </c>
      <c r="D52" s="68">
        <f t="shared" si="8"/>
        <v>0</v>
      </c>
      <c r="E52" s="69">
        <v>0</v>
      </c>
      <c r="F52" s="68">
        <v>0</v>
      </c>
      <c r="G52" s="69">
        <v>0</v>
      </c>
      <c r="H52" s="69">
        <v>0</v>
      </c>
      <c r="I52" s="68">
        <v>0</v>
      </c>
      <c r="J52" s="69">
        <v>0</v>
      </c>
      <c r="K52" s="69">
        <v>0</v>
      </c>
      <c r="L52" s="68">
        <v>1241.6</v>
      </c>
      <c r="M52" s="68">
        <v>3997007</v>
      </c>
      <c r="N52" s="69">
        <v>0</v>
      </c>
      <c r="O52" s="69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68">
        <v>0</v>
      </c>
      <c r="V52" s="68">
        <v>104469</v>
      </c>
      <c r="W52" s="46"/>
      <c r="X52" s="46"/>
      <c r="Y52" s="46"/>
      <c r="Z52" s="23"/>
    </row>
    <row r="53" spans="1:26" s="9" customFormat="1" ht="15.75">
      <c r="A53" s="66" t="s">
        <v>108</v>
      </c>
      <c r="B53" s="70" t="s">
        <v>137</v>
      </c>
      <c r="C53" s="68">
        <f t="shared" si="7"/>
        <v>737377</v>
      </c>
      <c r="D53" s="68">
        <f t="shared" si="8"/>
        <v>737377</v>
      </c>
      <c r="E53" s="68">
        <v>0</v>
      </c>
      <c r="F53" s="68">
        <v>342727</v>
      </c>
      <c r="G53" s="68">
        <v>0</v>
      </c>
      <c r="H53" s="68">
        <v>394650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46"/>
      <c r="X53" s="46"/>
      <c r="Y53" s="46"/>
      <c r="Z53" s="20"/>
    </row>
    <row r="54" spans="1:26" s="10" customFormat="1" ht="15.75">
      <c r="A54" s="66" t="s">
        <v>109</v>
      </c>
      <c r="B54" s="70" t="s">
        <v>175</v>
      </c>
      <c r="C54" s="68">
        <f t="shared" si="7"/>
        <v>433072</v>
      </c>
      <c r="D54" s="68">
        <f t="shared" si="8"/>
        <v>337829</v>
      </c>
      <c r="E54" s="68">
        <v>0</v>
      </c>
      <c r="F54" s="68">
        <v>337829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95243</v>
      </c>
      <c r="W54" s="46"/>
      <c r="X54" s="46"/>
      <c r="Y54" s="46"/>
      <c r="Z54" s="23"/>
    </row>
    <row r="55" spans="1:26" s="10" customFormat="1" ht="15.75">
      <c r="A55" s="66" t="s">
        <v>110</v>
      </c>
      <c r="B55" s="70" t="s">
        <v>158</v>
      </c>
      <c r="C55" s="68">
        <f t="shared" si="7"/>
        <v>3638669.63</v>
      </c>
      <c r="D55" s="68">
        <f t="shared" si="8"/>
        <v>3405316.63</v>
      </c>
      <c r="E55" s="68">
        <v>3146461.55</v>
      </c>
      <c r="F55" s="68">
        <v>0</v>
      </c>
      <c r="G55" s="69">
        <v>0</v>
      </c>
      <c r="H55" s="68">
        <v>258855.08</v>
      </c>
      <c r="I55" s="68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0</v>
      </c>
      <c r="V55" s="68">
        <v>233353</v>
      </c>
      <c r="W55" s="46"/>
      <c r="X55" s="46"/>
      <c r="Y55" s="46"/>
      <c r="Z55" s="23"/>
    </row>
    <row r="56" spans="1:26" s="10" customFormat="1" ht="15.75">
      <c r="A56" s="66" t="s">
        <v>111</v>
      </c>
      <c r="B56" s="70" t="s">
        <v>159</v>
      </c>
      <c r="C56" s="68">
        <f t="shared" si="7"/>
        <v>848618</v>
      </c>
      <c r="D56" s="68">
        <f t="shared" si="8"/>
        <v>650346</v>
      </c>
      <c r="E56" s="68">
        <v>0</v>
      </c>
      <c r="F56" s="68">
        <v>425630</v>
      </c>
      <c r="G56" s="68">
        <v>0</v>
      </c>
      <c r="H56" s="68">
        <v>224716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</v>
      </c>
      <c r="U56" s="68">
        <v>0</v>
      </c>
      <c r="V56" s="68">
        <v>198272</v>
      </c>
      <c r="W56" s="46"/>
      <c r="X56" s="46"/>
      <c r="Y56" s="46"/>
      <c r="Z56" s="23"/>
    </row>
    <row r="57" spans="1:26" s="10" customFormat="1" ht="15.75">
      <c r="A57" s="66" t="s">
        <v>112</v>
      </c>
      <c r="B57" s="70" t="s">
        <v>141</v>
      </c>
      <c r="C57" s="68">
        <f t="shared" si="7"/>
        <v>533417</v>
      </c>
      <c r="D57" s="68">
        <f t="shared" si="8"/>
        <v>463784</v>
      </c>
      <c r="E57" s="68">
        <v>0</v>
      </c>
      <c r="F57" s="68">
        <v>463784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0</v>
      </c>
      <c r="U57" s="68">
        <v>0</v>
      </c>
      <c r="V57" s="68">
        <v>69633</v>
      </c>
      <c r="W57" s="46"/>
      <c r="X57" s="46"/>
      <c r="Y57" s="46"/>
      <c r="Z57" s="23"/>
    </row>
    <row r="58" spans="1:26" s="10" customFormat="1" ht="15.75">
      <c r="A58" s="66" t="s">
        <v>113</v>
      </c>
      <c r="B58" s="70" t="s">
        <v>142</v>
      </c>
      <c r="C58" s="68">
        <f t="shared" si="7"/>
        <v>95174</v>
      </c>
      <c r="D58" s="68">
        <f t="shared" si="8"/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0</v>
      </c>
      <c r="U58" s="68">
        <v>0</v>
      </c>
      <c r="V58" s="68">
        <v>95174</v>
      </c>
      <c r="W58" s="46"/>
      <c r="X58" s="46"/>
      <c r="Y58" s="46"/>
      <c r="Z58" s="23"/>
    </row>
    <row r="59" spans="1:26" s="10" customFormat="1" ht="15.75">
      <c r="A59" s="66" t="s">
        <v>114</v>
      </c>
      <c r="B59" s="70" t="s">
        <v>160</v>
      </c>
      <c r="C59" s="68">
        <f t="shared" si="7"/>
        <v>1037741</v>
      </c>
      <c r="D59" s="68">
        <f t="shared" si="8"/>
        <v>886279</v>
      </c>
      <c r="E59" s="68">
        <v>0</v>
      </c>
      <c r="F59" s="68">
        <v>886279</v>
      </c>
      <c r="G59" s="69">
        <v>0</v>
      </c>
      <c r="H59" s="68">
        <v>0</v>
      </c>
      <c r="I59" s="68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8">
        <v>0</v>
      </c>
      <c r="Q59" s="68">
        <v>0</v>
      </c>
      <c r="R59" s="68">
        <v>0</v>
      </c>
      <c r="S59" s="68">
        <v>0</v>
      </c>
      <c r="T59" s="68">
        <v>0</v>
      </c>
      <c r="U59" s="68">
        <v>0</v>
      </c>
      <c r="V59" s="68">
        <v>151462</v>
      </c>
      <c r="W59" s="46"/>
      <c r="X59" s="46"/>
      <c r="Y59" s="46"/>
      <c r="Z59" s="23"/>
    </row>
    <row r="60" spans="1:26" s="10" customFormat="1" ht="15.75">
      <c r="A60" s="66" t="s">
        <v>115</v>
      </c>
      <c r="B60" s="70" t="s">
        <v>161</v>
      </c>
      <c r="C60" s="68">
        <f t="shared" si="7"/>
        <v>370766</v>
      </c>
      <c r="D60" s="68">
        <f t="shared" si="8"/>
        <v>260892</v>
      </c>
      <c r="E60" s="68">
        <v>0</v>
      </c>
      <c r="F60" s="68">
        <v>0</v>
      </c>
      <c r="G60" s="68">
        <v>0</v>
      </c>
      <c r="H60" s="68">
        <v>260892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</v>
      </c>
      <c r="U60" s="68">
        <v>0</v>
      </c>
      <c r="V60" s="68">
        <v>109874</v>
      </c>
      <c r="W60" s="46"/>
      <c r="X60" s="46"/>
      <c r="Y60" s="46"/>
      <c r="Z60" s="23"/>
    </row>
    <row r="61" spans="1:26" s="10" customFormat="1" ht="15.75">
      <c r="A61" s="66" t="s">
        <v>118</v>
      </c>
      <c r="B61" s="70" t="s">
        <v>162</v>
      </c>
      <c r="C61" s="68">
        <f t="shared" si="7"/>
        <v>9686178</v>
      </c>
      <c r="D61" s="68">
        <f t="shared" si="8"/>
        <v>216080</v>
      </c>
      <c r="E61" s="68">
        <v>0</v>
      </c>
      <c r="F61" s="68">
        <v>0</v>
      </c>
      <c r="G61" s="68">
        <v>0</v>
      </c>
      <c r="H61" s="68">
        <v>216080</v>
      </c>
      <c r="I61" s="68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8">
        <v>2194</v>
      </c>
      <c r="Q61" s="68">
        <v>9230085</v>
      </c>
      <c r="R61" s="68">
        <v>0</v>
      </c>
      <c r="S61" s="68">
        <v>0</v>
      </c>
      <c r="T61" s="68">
        <v>0</v>
      </c>
      <c r="U61" s="68">
        <v>0</v>
      </c>
      <c r="V61" s="68">
        <v>240013</v>
      </c>
      <c r="W61" s="46"/>
      <c r="X61" s="46"/>
      <c r="Y61" s="46"/>
      <c r="Z61" s="23"/>
    </row>
    <row r="62" spans="1:26" s="10" customFormat="1" ht="15.75">
      <c r="A62" s="66" t="s">
        <v>119</v>
      </c>
      <c r="B62" s="70" t="s">
        <v>190</v>
      </c>
      <c r="C62" s="68">
        <f t="shared" si="7"/>
        <v>8685955.72</v>
      </c>
      <c r="D62" s="68">
        <f t="shared" si="8"/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2186.5</v>
      </c>
      <c r="Q62" s="68">
        <v>8551732.72</v>
      </c>
      <c r="R62" s="68">
        <v>0</v>
      </c>
      <c r="S62" s="68">
        <v>0</v>
      </c>
      <c r="T62" s="68">
        <v>0</v>
      </c>
      <c r="U62" s="68">
        <v>0</v>
      </c>
      <c r="V62" s="68">
        <v>134223</v>
      </c>
      <c r="W62" s="46"/>
      <c r="X62" s="46"/>
      <c r="Y62" s="46"/>
      <c r="Z62" s="23"/>
    </row>
    <row r="63" spans="1:26" s="10" customFormat="1" ht="15.75">
      <c r="A63" s="66" t="s">
        <v>120</v>
      </c>
      <c r="B63" s="70" t="s">
        <v>163</v>
      </c>
      <c r="C63" s="68">
        <f t="shared" si="7"/>
        <v>300566</v>
      </c>
      <c r="D63" s="68">
        <f t="shared" si="8"/>
        <v>195079</v>
      </c>
      <c r="E63" s="68">
        <v>0</v>
      </c>
      <c r="F63" s="68">
        <v>0</v>
      </c>
      <c r="G63" s="68">
        <v>0</v>
      </c>
      <c r="H63" s="68">
        <v>195079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105487</v>
      </c>
      <c r="W63" s="46"/>
      <c r="X63" s="46"/>
      <c r="Y63" s="46"/>
      <c r="Z63" s="23"/>
    </row>
    <row r="64" spans="1:26" s="10" customFormat="1" ht="15.75">
      <c r="A64" s="66" t="s">
        <v>121</v>
      </c>
      <c r="B64" s="70" t="s">
        <v>164</v>
      </c>
      <c r="C64" s="68">
        <f t="shared" si="7"/>
        <v>1036821</v>
      </c>
      <c r="D64" s="68">
        <f t="shared" si="8"/>
        <v>826353</v>
      </c>
      <c r="E64" s="68">
        <v>0</v>
      </c>
      <c r="F64" s="68">
        <v>528673</v>
      </c>
      <c r="G64" s="69">
        <v>0</v>
      </c>
      <c r="H64" s="68">
        <v>297680</v>
      </c>
      <c r="I64" s="68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210468</v>
      </c>
      <c r="W64" s="46"/>
      <c r="X64" s="46"/>
      <c r="Y64" s="46"/>
      <c r="Z64" s="23"/>
    </row>
    <row r="65" spans="1:26" s="10" customFormat="1" ht="15.75">
      <c r="A65" s="66" t="s">
        <v>122</v>
      </c>
      <c r="B65" s="70" t="s">
        <v>165</v>
      </c>
      <c r="C65" s="68">
        <f t="shared" si="7"/>
        <v>517817</v>
      </c>
      <c r="D65" s="68">
        <f t="shared" si="8"/>
        <v>517817</v>
      </c>
      <c r="E65" s="68">
        <v>0</v>
      </c>
      <c r="F65" s="68">
        <v>517817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46"/>
      <c r="X65" s="46"/>
      <c r="Y65" s="46"/>
      <c r="Z65" s="23"/>
    </row>
    <row r="66" spans="1:26" s="10" customFormat="1" ht="15.75">
      <c r="A66" s="66" t="s">
        <v>123</v>
      </c>
      <c r="B66" s="70" t="s">
        <v>191</v>
      </c>
      <c r="C66" s="68">
        <f t="shared" si="7"/>
        <v>3636476</v>
      </c>
      <c r="D66" s="68">
        <f t="shared" si="8"/>
        <v>0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1042</v>
      </c>
      <c r="M66" s="68">
        <v>3568773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0</v>
      </c>
      <c r="U66" s="68">
        <v>0</v>
      </c>
      <c r="V66" s="68">
        <v>67703</v>
      </c>
      <c r="W66" s="46"/>
      <c r="X66" s="46"/>
      <c r="Y66" s="46"/>
      <c r="Z66" s="23"/>
    </row>
    <row r="67" spans="1:26" s="10" customFormat="1" ht="15.75">
      <c r="A67" s="66" t="s">
        <v>124</v>
      </c>
      <c r="B67" s="70" t="s">
        <v>150</v>
      </c>
      <c r="C67" s="68">
        <f>D67+M67+Q67+V67+S67</f>
        <v>1201324</v>
      </c>
      <c r="D67" s="68">
        <f t="shared" si="8"/>
        <v>1079821</v>
      </c>
      <c r="E67" s="68">
        <v>0</v>
      </c>
      <c r="F67" s="68">
        <v>1079821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121503</v>
      </c>
      <c r="W67" s="46"/>
      <c r="X67" s="46"/>
      <c r="Y67" s="46"/>
      <c r="Z67" s="23"/>
    </row>
    <row r="68" spans="1:26" s="10" customFormat="1" ht="15.75">
      <c r="A68" s="66" t="s">
        <v>125</v>
      </c>
      <c r="B68" s="70" t="s">
        <v>192</v>
      </c>
      <c r="C68" s="68">
        <f t="shared" si="7"/>
        <v>134025</v>
      </c>
      <c r="D68" s="68">
        <f t="shared" si="8"/>
        <v>0</v>
      </c>
      <c r="E68" s="68">
        <v>0</v>
      </c>
      <c r="F68" s="68">
        <v>0</v>
      </c>
      <c r="G68" s="68">
        <v>0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134025</v>
      </c>
      <c r="W68" s="46"/>
      <c r="X68" s="46"/>
      <c r="Y68" s="46"/>
      <c r="Z68" s="23"/>
    </row>
    <row r="69" spans="1:26" s="10" customFormat="1" ht="15.75">
      <c r="A69" s="66" t="s">
        <v>126</v>
      </c>
      <c r="B69" s="70" t="s">
        <v>193</v>
      </c>
      <c r="C69" s="68">
        <f t="shared" si="7"/>
        <v>2329378</v>
      </c>
      <c r="D69" s="68">
        <f t="shared" si="8"/>
        <v>0</v>
      </c>
      <c r="E69" s="68">
        <v>0</v>
      </c>
      <c r="F69" s="68"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2335</v>
      </c>
      <c r="M69" s="68">
        <v>2262319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68">
        <v>0</v>
      </c>
      <c r="U69" s="68">
        <v>0</v>
      </c>
      <c r="V69" s="68">
        <v>67059</v>
      </c>
      <c r="W69" s="46"/>
      <c r="X69" s="46"/>
      <c r="Y69" s="46"/>
      <c r="Z69" s="23"/>
    </row>
    <row r="70" spans="1:26" s="10" customFormat="1" ht="15.75">
      <c r="A70" s="66" t="s">
        <v>179</v>
      </c>
      <c r="B70" s="70" t="s">
        <v>194</v>
      </c>
      <c r="C70" s="68">
        <f t="shared" si="7"/>
        <v>2897391</v>
      </c>
      <c r="D70" s="68">
        <f t="shared" si="8"/>
        <v>0</v>
      </c>
      <c r="E70" s="68">
        <v>0</v>
      </c>
      <c r="F70" s="68">
        <v>0</v>
      </c>
      <c r="G70" s="68">
        <v>0</v>
      </c>
      <c r="H70" s="68">
        <v>0</v>
      </c>
      <c r="I70" s="68">
        <v>0</v>
      </c>
      <c r="J70" s="68">
        <v>0</v>
      </c>
      <c r="K70" s="68">
        <v>0</v>
      </c>
      <c r="L70" s="68">
        <v>480.9</v>
      </c>
      <c r="M70" s="68">
        <v>2824367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68">
        <v>0</v>
      </c>
      <c r="T70" s="68">
        <v>0</v>
      </c>
      <c r="U70" s="68">
        <v>0</v>
      </c>
      <c r="V70" s="68">
        <v>73024</v>
      </c>
      <c r="W70" s="46"/>
      <c r="X70" s="46"/>
      <c r="Y70" s="46"/>
      <c r="Z70" s="23"/>
    </row>
    <row r="71" spans="1:26" s="10" customFormat="1" ht="15.75">
      <c r="A71" s="66" t="s">
        <v>180</v>
      </c>
      <c r="B71" s="70" t="s">
        <v>166</v>
      </c>
      <c r="C71" s="68">
        <f t="shared" si="7"/>
        <v>2554292</v>
      </c>
      <c r="D71" s="68">
        <f t="shared" si="8"/>
        <v>2554292</v>
      </c>
      <c r="E71" s="68">
        <v>0</v>
      </c>
      <c r="F71" s="68">
        <v>0</v>
      </c>
      <c r="G71" s="68">
        <v>0</v>
      </c>
      <c r="H71" s="68">
        <v>0</v>
      </c>
      <c r="I71" s="68">
        <v>2554292</v>
      </c>
      <c r="J71" s="68">
        <v>0</v>
      </c>
      <c r="K71" s="68">
        <v>0</v>
      </c>
      <c r="L71" s="69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0</v>
      </c>
      <c r="U71" s="68">
        <v>0</v>
      </c>
      <c r="V71" s="68">
        <v>0</v>
      </c>
      <c r="W71" s="46"/>
      <c r="X71" s="46"/>
      <c r="Y71" s="46"/>
      <c r="Z71" s="23"/>
    </row>
    <row r="72" spans="1:26" s="10" customFormat="1" ht="15.75">
      <c r="A72" s="66" t="s">
        <v>181</v>
      </c>
      <c r="B72" s="70" t="s">
        <v>195</v>
      </c>
      <c r="C72" s="68">
        <f t="shared" si="7"/>
        <v>121176</v>
      </c>
      <c r="D72" s="68">
        <f t="shared" si="8"/>
        <v>0</v>
      </c>
      <c r="E72" s="68">
        <v>0</v>
      </c>
      <c r="F72" s="68"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69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68">
        <v>0</v>
      </c>
      <c r="T72" s="68">
        <v>0</v>
      </c>
      <c r="U72" s="68">
        <v>0</v>
      </c>
      <c r="V72" s="68">
        <v>121176</v>
      </c>
      <c r="W72" s="46"/>
      <c r="X72" s="46"/>
      <c r="Y72" s="46"/>
      <c r="Z72" s="23"/>
    </row>
    <row r="73" spans="1:26" s="10" customFormat="1" ht="15.75">
      <c r="A73" s="66" t="s">
        <v>182</v>
      </c>
      <c r="B73" s="70" t="s">
        <v>167</v>
      </c>
      <c r="C73" s="68">
        <f t="shared" si="7"/>
        <v>351224</v>
      </c>
      <c r="D73" s="68">
        <f t="shared" si="8"/>
        <v>246369</v>
      </c>
      <c r="E73" s="68">
        <v>0</v>
      </c>
      <c r="F73" s="68">
        <v>0</v>
      </c>
      <c r="G73" s="68">
        <v>0</v>
      </c>
      <c r="H73" s="68">
        <v>246369</v>
      </c>
      <c r="I73" s="68">
        <v>0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68">
        <v>0</v>
      </c>
      <c r="T73" s="68">
        <v>0</v>
      </c>
      <c r="U73" s="68">
        <v>0</v>
      </c>
      <c r="V73" s="68">
        <v>104855</v>
      </c>
      <c r="W73" s="46"/>
      <c r="X73" s="46"/>
      <c r="Y73" s="46"/>
      <c r="Z73" s="23"/>
    </row>
    <row r="74" spans="1:26" s="10" customFormat="1" ht="16.5" customHeight="1">
      <c r="A74" s="66" t="s">
        <v>183</v>
      </c>
      <c r="B74" s="70" t="s">
        <v>168</v>
      </c>
      <c r="C74" s="68">
        <f t="shared" si="7"/>
        <v>375142</v>
      </c>
      <c r="D74" s="68">
        <f t="shared" si="8"/>
        <v>270281</v>
      </c>
      <c r="E74" s="68">
        <v>0</v>
      </c>
      <c r="F74" s="68">
        <v>0</v>
      </c>
      <c r="G74" s="68">
        <v>0</v>
      </c>
      <c r="H74" s="68">
        <v>270281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  <c r="O74" s="68">
        <v>0</v>
      </c>
      <c r="P74" s="68">
        <v>0</v>
      </c>
      <c r="Q74" s="68">
        <v>0</v>
      </c>
      <c r="R74" s="68">
        <v>0</v>
      </c>
      <c r="S74" s="68">
        <v>0</v>
      </c>
      <c r="T74" s="68">
        <v>0</v>
      </c>
      <c r="U74" s="68">
        <v>0</v>
      </c>
      <c r="V74" s="68">
        <v>104861</v>
      </c>
      <c r="W74" s="46"/>
      <c r="X74" s="46"/>
      <c r="Y74" s="46"/>
      <c r="Z74" s="23"/>
    </row>
    <row r="75" spans="1:26" s="10" customFormat="1" ht="15.75">
      <c r="A75" s="66" t="s">
        <v>184</v>
      </c>
      <c r="B75" s="70" t="s">
        <v>169</v>
      </c>
      <c r="C75" s="68">
        <f t="shared" si="7"/>
        <v>2950093</v>
      </c>
      <c r="D75" s="68">
        <f t="shared" si="8"/>
        <v>2708335</v>
      </c>
      <c r="E75" s="68">
        <v>2469485</v>
      </c>
      <c r="F75" s="68">
        <v>0</v>
      </c>
      <c r="G75" s="68">
        <v>0</v>
      </c>
      <c r="H75" s="68">
        <v>238850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  <c r="N75" s="68">
        <v>0</v>
      </c>
      <c r="O75" s="68">
        <v>0</v>
      </c>
      <c r="P75" s="68">
        <v>0</v>
      </c>
      <c r="Q75" s="68">
        <v>0</v>
      </c>
      <c r="R75" s="68">
        <v>0</v>
      </c>
      <c r="S75" s="68">
        <v>0</v>
      </c>
      <c r="T75" s="68">
        <v>0</v>
      </c>
      <c r="U75" s="68">
        <v>0</v>
      </c>
      <c r="V75" s="68">
        <v>241758</v>
      </c>
      <c r="W75" s="46"/>
      <c r="X75" s="46"/>
      <c r="Y75" s="46"/>
      <c r="Z75" s="23"/>
    </row>
    <row r="76" spans="1:26" s="10" customFormat="1" ht="15.75">
      <c r="A76" s="66" t="s">
        <v>185</v>
      </c>
      <c r="B76" s="70" t="s">
        <v>153</v>
      </c>
      <c r="C76" s="68">
        <f>D76+M76+Q76+V76+S76</f>
        <v>1021611</v>
      </c>
      <c r="D76" s="68">
        <f t="shared" si="8"/>
        <v>811573</v>
      </c>
      <c r="E76" s="68">
        <v>0</v>
      </c>
      <c r="F76" s="68">
        <v>417678</v>
      </c>
      <c r="G76" s="68">
        <v>0</v>
      </c>
      <c r="H76" s="68">
        <v>393895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210038</v>
      </c>
      <c r="W76" s="46"/>
      <c r="X76" s="46"/>
      <c r="Y76" s="46"/>
      <c r="Z76" s="23"/>
    </row>
    <row r="77" spans="1:26" s="10" customFormat="1" ht="15.75">
      <c r="A77" s="66" t="s">
        <v>186</v>
      </c>
      <c r="B77" s="70" t="s">
        <v>154</v>
      </c>
      <c r="C77" s="68">
        <f t="shared" si="7"/>
        <v>488506</v>
      </c>
      <c r="D77" s="68">
        <f t="shared" si="8"/>
        <v>383527</v>
      </c>
      <c r="E77" s="69">
        <v>0</v>
      </c>
      <c r="F77" s="68">
        <v>0</v>
      </c>
      <c r="G77" s="69">
        <v>0</v>
      </c>
      <c r="H77" s="68">
        <v>383527</v>
      </c>
      <c r="I77" s="68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8">
        <v>0</v>
      </c>
      <c r="Q77" s="68">
        <v>0</v>
      </c>
      <c r="R77" s="68">
        <v>0</v>
      </c>
      <c r="S77" s="68">
        <v>0</v>
      </c>
      <c r="T77" s="68">
        <v>0</v>
      </c>
      <c r="U77" s="68">
        <v>0</v>
      </c>
      <c r="V77" s="68">
        <v>104979</v>
      </c>
      <c r="W77" s="46"/>
      <c r="X77" s="46"/>
      <c r="Y77" s="46"/>
      <c r="Z77" s="23"/>
    </row>
    <row r="78" spans="1:26" s="10" customFormat="1" ht="15.75">
      <c r="A78" s="66" t="s">
        <v>187</v>
      </c>
      <c r="B78" s="70" t="s">
        <v>170</v>
      </c>
      <c r="C78" s="68">
        <f t="shared" si="7"/>
        <v>3256900</v>
      </c>
      <c r="D78" s="68">
        <f t="shared" si="8"/>
        <v>3014389</v>
      </c>
      <c r="E78" s="68">
        <v>2856029</v>
      </c>
      <c r="F78" s="68">
        <v>0</v>
      </c>
      <c r="G78" s="68">
        <v>0</v>
      </c>
      <c r="H78" s="68">
        <v>158360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68">
        <v>0</v>
      </c>
      <c r="V78" s="68">
        <v>242511</v>
      </c>
      <c r="W78" s="46"/>
      <c r="X78" s="46"/>
      <c r="Y78" s="46"/>
      <c r="Z78" s="23"/>
    </row>
    <row r="79" spans="1:26" ht="15.75">
      <c r="A79" s="137">
        <v>2019</v>
      </c>
      <c r="B79" s="138"/>
      <c r="C79" s="138"/>
      <c r="D79" s="138"/>
      <c r="E79" s="175"/>
      <c r="F79" s="175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9"/>
      <c r="W79" s="21"/>
      <c r="X79" s="21"/>
      <c r="Y79" s="21"/>
      <c r="Z79" s="21"/>
    </row>
    <row r="80" spans="1:26" ht="15.75">
      <c r="A80" s="63" t="s">
        <v>96</v>
      </c>
      <c r="B80" s="71" t="s">
        <v>84</v>
      </c>
      <c r="C80" s="72">
        <f>D80+K80+M80+O80+Q80+S80+T80+U80+V80</f>
        <v>75073353.87</v>
      </c>
      <c r="D80" s="73">
        <f aca="true" t="shared" si="9" ref="D80:V80">SUM(D81:D108)</f>
        <v>36981566.25</v>
      </c>
      <c r="E80" s="73">
        <f t="shared" si="9"/>
        <v>19501712.26</v>
      </c>
      <c r="F80" s="73">
        <f t="shared" si="9"/>
        <v>3921871.75</v>
      </c>
      <c r="G80" s="73">
        <f t="shared" si="9"/>
        <v>9075844.59</v>
      </c>
      <c r="H80" s="73">
        <f t="shared" si="9"/>
        <v>1669472.65</v>
      </c>
      <c r="I80" s="73">
        <f t="shared" si="9"/>
        <v>2812665</v>
      </c>
      <c r="J80" s="73">
        <f t="shared" si="9"/>
        <v>0</v>
      </c>
      <c r="K80" s="73">
        <f t="shared" si="9"/>
        <v>0</v>
      </c>
      <c r="L80" s="73">
        <f t="shared" si="9"/>
        <v>6638.75</v>
      </c>
      <c r="M80" s="73">
        <f t="shared" si="9"/>
        <v>32187060.619999997</v>
      </c>
      <c r="N80" s="73">
        <f t="shared" si="9"/>
        <v>0</v>
      </c>
      <c r="O80" s="73">
        <f t="shared" si="9"/>
        <v>0</v>
      </c>
      <c r="P80" s="73">
        <f t="shared" si="9"/>
        <v>0</v>
      </c>
      <c r="Q80" s="73">
        <f t="shared" si="9"/>
        <v>0</v>
      </c>
      <c r="R80" s="73">
        <f t="shared" si="9"/>
        <v>0</v>
      </c>
      <c r="S80" s="73">
        <f t="shared" si="9"/>
        <v>0</v>
      </c>
      <c r="T80" s="73">
        <f t="shared" si="9"/>
        <v>0</v>
      </c>
      <c r="U80" s="73">
        <f t="shared" si="9"/>
        <v>0</v>
      </c>
      <c r="V80" s="73">
        <f t="shared" si="9"/>
        <v>5904727</v>
      </c>
      <c r="W80" s="21"/>
      <c r="X80" s="21"/>
      <c r="Y80" s="21"/>
      <c r="Z80" s="21"/>
    </row>
    <row r="81" spans="1:26" ht="15.75">
      <c r="A81" s="66" t="s">
        <v>97</v>
      </c>
      <c r="B81" s="70" t="s">
        <v>171</v>
      </c>
      <c r="C81" s="101">
        <f>D81+M81+Q81+V81</f>
        <v>3805453.14</v>
      </c>
      <c r="D81" s="101">
        <f>SUM(E81:I81)</f>
        <v>3660038.14</v>
      </c>
      <c r="E81" s="101">
        <v>3660038.14</v>
      </c>
      <c r="F81" s="101">
        <v>0</v>
      </c>
      <c r="G81" s="101">
        <v>0</v>
      </c>
      <c r="H81" s="101">
        <v>0</v>
      </c>
      <c r="I81" s="118">
        <v>0</v>
      </c>
      <c r="J81" s="119">
        <v>0</v>
      </c>
      <c r="K81" s="119">
        <v>0</v>
      </c>
      <c r="L81" s="119">
        <v>0</v>
      </c>
      <c r="M81" s="119">
        <v>0</v>
      </c>
      <c r="N81" s="119">
        <v>0</v>
      </c>
      <c r="O81" s="119">
        <v>0</v>
      </c>
      <c r="P81" s="101">
        <v>0</v>
      </c>
      <c r="Q81" s="101">
        <v>0</v>
      </c>
      <c r="R81" s="101">
        <v>0</v>
      </c>
      <c r="S81" s="101">
        <v>0</v>
      </c>
      <c r="T81" s="101">
        <v>0</v>
      </c>
      <c r="U81" s="101">
        <v>0</v>
      </c>
      <c r="V81" s="101">
        <v>145415</v>
      </c>
      <c r="W81" s="21"/>
      <c r="X81" s="21"/>
      <c r="Y81" s="21"/>
      <c r="Z81" s="21"/>
    </row>
    <row r="82" spans="1:26" ht="15.75">
      <c r="A82" s="66" t="s">
        <v>98</v>
      </c>
      <c r="B82" s="70" t="s">
        <v>134</v>
      </c>
      <c r="C82" s="101">
        <f aca="true" t="shared" si="10" ref="C82:C108">D82+M82+Q82+V82</f>
        <v>2279141</v>
      </c>
      <c r="D82" s="101">
        <f aca="true" t="shared" si="11" ref="D82:D95">SUM(E82:I82)</f>
        <v>2148574</v>
      </c>
      <c r="E82" s="118">
        <v>2148574</v>
      </c>
      <c r="F82" s="101">
        <v>0</v>
      </c>
      <c r="G82" s="120">
        <v>0</v>
      </c>
      <c r="H82" s="101">
        <v>0</v>
      </c>
      <c r="I82" s="101">
        <v>0</v>
      </c>
      <c r="J82" s="101">
        <v>0</v>
      </c>
      <c r="K82" s="101">
        <v>0</v>
      </c>
      <c r="L82" s="119">
        <v>0</v>
      </c>
      <c r="M82" s="101">
        <v>0</v>
      </c>
      <c r="N82" s="101">
        <v>0</v>
      </c>
      <c r="O82" s="101">
        <v>0</v>
      </c>
      <c r="P82" s="101">
        <v>0</v>
      </c>
      <c r="Q82" s="101">
        <v>0</v>
      </c>
      <c r="R82" s="101">
        <v>0</v>
      </c>
      <c r="S82" s="101">
        <v>0</v>
      </c>
      <c r="T82" s="101">
        <v>0</v>
      </c>
      <c r="U82" s="101">
        <v>0</v>
      </c>
      <c r="V82" s="121">
        <v>130567</v>
      </c>
      <c r="W82" s="21"/>
      <c r="X82" s="21"/>
      <c r="Y82" s="21"/>
      <c r="Z82" s="21"/>
    </row>
    <row r="83" spans="1:22" ht="15.75">
      <c r="A83" s="122" t="s">
        <v>99</v>
      </c>
      <c r="B83" s="70" t="s">
        <v>172</v>
      </c>
      <c r="C83" s="101">
        <f t="shared" si="10"/>
        <v>635356</v>
      </c>
      <c r="D83" s="101">
        <f t="shared" si="11"/>
        <v>524441</v>
      </c>
      <c r="E83" s="118">
        <v>524441</v>
      </c>
      <c r="F83" s="101">
        <v>0</v>
      </c>
      <c r="G83" s="120">
        <v>0</v>
      </c>
      <c r="H83" s="101">
        <v>0</v>
      </c>
      <c r="I83" s="101">
        <v>0</v>
      </c>
      <c r="J83" s="101">
        <v>0</v>
      </c>
      <c r="K83" s="101">
        <v>0</v>
      </c>
      <c r="L83" s="119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0</v>
      </c>
      <c r="U83" s="101">
        <v>0</v>
      </c>
      <c r="V83" s="121">
        <v>110915</v>
      </c>
    </row>
    <row r="84" spans="1:22" ht="15.75">
      <c r="A84" s="122" t="s">
        <v>100</v>
      </c>
      <c r="B84" s="70" t="s">
        <v>173</v>
      </c>
      <c r="C84" s="101">
        <f t="shared" si="10"/>
        <v>166502</v>
      </c>
      <c r="D84" s="101">
        <f t="shared" si="11"/>
        <v>68764</v>
      </c>
      <c r="E84" s="118">
        <v>0</v>
      </c>
      <c r="F84" s="101">
        <v>68764</v>
      </c>
      <c r="G84" s="120">
        <v>0</v>
      </c>
      <c r="H84" s="101">
        <v>0</v>
      </c>
      <c r="I84" s="101">
        <v>0</v>
      </c>
      <c r="J84" s="101">
        <v>0</v>
      </c>
      <c r="K84" s="101">
        <v>0</v>
      </c>
      <c r="L84" s="119">
        <v>0</v>
      </c>
      <c r="M84" s="101">
        <v>0</v>
      </c>
      <c r="N84" s="101">
        <v>0</v>
      </c>
      <c r="O84" s="101">
        <v>0</v>
      </c>
      <c r="P84" s="101">
        <v>0</v>
      </c>
      <c r="Q84" s="101">
        <v>0</v>
      </c>
      <c r="R84" s="101">
        <v>0</v>
      </c>
      <c r="S84" s="101">
        <v>0</v>
      </c>
      <c r="T84" s="101">
        <v>0</v>
      </c>
      <c r="U84" s="101">
        <v>0</v>
      </c>
      <c r="V84" s="121">
        <v>97738</v>
      </c>
    </row>
    <row r="85" spans="1:26" ht="15.75">
      <c r="A85" s="66" t="s">
        <v>101</v>
      </c>
      <c r="B85" s="70" t="s">
        <v>174</v>
      </c>
      <c r="C85" s="101">
        <f t="shared" si="10"/>
        <v>855890</v>
      </c>
      <c r="D85" s="101">
        <f t="shared" si="11"/>
        <v>855890</v>
      </c>
      <c r="E85" s="118">
        <v>789326</v>
      </c>
      <c r="F85" s="101">
        <v>66564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v>0</v>
      </c>
      <c r="R85" s="101">
        <v>0</v>
      </c>
      <c r="S85" s="101">
        <v>0</v>
      </c>
      <c r="T85" s="101">
        <v>0</v>
      </c>
      <c r="U85" s="101">
        <v>0</v>
      </c>
      <c r="V85" s="101">
        <v>0</v>
      </c>
      <c r="W85" s="21"/>
      <c r="X85" s="21"/>
      <c r="Y85" s="21"/>
      <c r="Z85" s="21"/>
    </row>
    <row r="86" spans="1:26" ht="15.75">
      <c r="A86" s="66" t="s">
        <v>102</v>
      </c>
      <c r="B86" s="70" t="s">
        <v>0</v>
      </c>
      <c r="C86" s="101">
        <f t="shared" si="10"/>
        <v>1064359</v>
      </c>
      <c r="D86" s="101">
        <f>E86+F86+G86+H86+I86</f>
        <v>1064359</v>
      </c>
      <c r="E86" s="101">
        <v>0</v>
      </c>
      <c r="F86" s="101">
        <v>0</v>
      </c>
      <c r="G86" s="101">
        <v>0</v>
      </c>
      <c r="H86" s="101">
        <v>0</v>
      </c>
      <c r="I86" s="101">
        <v>1064359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101">
        <v>0</v>
      </c>
      <c r="R86" s="101">
        <v>0</v>
      </c>
      <c r="S86" s="101">
        <v>0</v>
      </c>
      <c r="T86" s="101">
        <v>0</v>
      </c>
      <c r="U86" s="101">
        <v>0</v>
      </c>
      <c r="V86" s="101">
        <v>0</v>
      </c>
      <c r="W86" s="21"/>
      <c r="X86" s="21"/>
      <c r="Y86" s="21"/>
      <c r="Z86" s="21"/>
    </row>
    <row r="87" spans="1:26" ht="15.75">
      <c r="A87" s="66" t="s">
        <v>103</v>
      </c>
      <c r="B87" s="70" t="s">
        <v>142</v>
      </c>
      <c r="C87" s="101">
        <f t="shared" si="10"/>
        <v>138742</v>
      </c>
      <c r="D87" s="101">
        <f t="shared" si="11"/>
        <v>138742</v>
      </c>
      <c r="E87" s="101">
        <v>0</v>
      </c>
      <c r="F87" s="101">
        <v>0</v>
      </c>
      <c r="G87" s="101">
        <v>0</v>
      </c>
      <c r="H87" s="101">
        <v>138742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1">
        <v>0</v>
      </c>
      <c r="R87" s="101">
        <v>0</v>
      </c>
      <c r="S87" s="101">
        <v>0</v>
      </c>
      <c r="T87" s="101">
        <v>0</v>
      </c>
      <c r="U87" s="101">
        <v>0</v>
      </c>
      <c r="V87" s="101">
        <v>0</v>
      </c>
      <c r="W87" s="21"/>
      <c r="X87" s="21"/>
      <c r="Y87" s="21"/>
      <c r="Z87" s="21"/>
    </row>
    <row r="88" spans="1:26" ht="15.75">
      <c r="A88" s="66" t="s">
        <v>104</v>
      </c>
      <c r="B88" s="70" t="s">
        <v>176</v>
      </c>
      <c r="C88" s="101">
        <f t="shared" si="10"/>
        <v>11419317.370000001</v>
      </c>
      <c r="D88" s="101">
        <f t="shared" si="11"/>
        <v>10594431.370000001</v>
      </c>
      <c r="E88" s="101">
        <v>4071065</v>
      </c>
      <c r="F88" s="101">
        <v>2004646.36</v>
      </c>
      <c r="G88" s="101">
        <v>4518720.01</v>
      </c>
      <c r="H88" s="101">
        <v>0</v>
      </c>
      <c r="I88" s="101">
        <v>0</v>
      </c>
      <c r="J88" s="101">
        <v>0</v>
      </c>
      <c r="K88" s="101">
        <v>0</v>
      </c>
      <c r="L88" s="119">
        <v>0</v>
      </c>
      <c r="M88" s="101">
        <v>0</v>
      </c>
      <c r="N88" s="101">
        <v>0</v>
      </c>
      <c r="O88" s="101">
        <v>0</v>
      </c>
      <c r="P88" s="101">
        <v>0</v>
      </c>
      <c r="Q88" s="101">
        <v>0</v>
      </c>
      <c r="R88" s="101">
        <v>0</v>
      </c>
      <c r="S88" s="101">
        <v>0</v>
      </c>
      <c r="T88" s="101">
        <v>0</v>
      </c>
      <c r="U88" s="101">
        <v>0</v>
      </c>
      <c r="V88" s="101">
        <v>824886</v>
      </c>
      <c r="W88" s="21"/>
      <c r="X88" s="21"/>
      <c r="Y88" s="21"/>
      <c r="Z88" s="21"/>
    </row>
    <row r="89" spans="1:26" ht="15.75">
      <c r="A89" s="66" t="s">
        <v>105</v>
      </c>
      <c r="B89" s="70" t="s">
        <v>197</v>
      </c>
      <c r="C89" s="101">
        <f t="shared" si="10"/>
        <v>7068676.359999999</v>
      </c>
      <c r="D89" s="101">
        <f t="shared" si="11"/>
        <v>6573248.359999999</v>
      </c>
      <c r="E89" s="101">
        <v>2611832</v>
      </c>
      <c r="F89" s="101">
        <v>494163</v>
      </c>
      <c r="G89" s="118">
        <v>3467253.36</v>
      </c>
      <c r="H89" s="101">
        <v>0</v>
      </c>
      <c r="I89" s="101">
        <v>0</v>
      </c>
      <c r="J89" s="101">
        <v>0</v>
      </c>
      <c r="K89" s="101">
        <v>0</v>
      </c>
      <c r="L89" s="101">
        <v>0</v>
      </c>
      <c r="M89" s="101">
        <v>0</v>
      </c>
      <c r="N89" s="101">
        <v>0</v>
      </c>
      <c r="O89" s="101">
        <v>0</v>
      </c>
      <c r="P89" s="101">
        <v>0</v>
      </c>
      <c r="Q89" s="101">
        <v>0</v>
      </c>
      <c r="R89" s="101">
        <v>0</v>
      </c>
      <c r="S89" s="101">
        <v>0</v>
      </c>
      <c r="T89" s="101">
        <v>0</v>
      </c>
      <c r="U89" s="101">
        <v>0</v>
      </c>
      <c r="V89" s="123">
        <v>495428</v>
      </c>
      <c r="W89" s="21"/>
      <c r="X89" s="21"/>
      <c r="Y89" s="21"/>
      <c r="Z89" s="21"/>
    </row>
    <row r="90" spans="1:26" ht="15.75">
      <c r="A90" s="66" t="s">
        <v>106</v>
      </c>
      <c r="B90" s="70" t="s">
        <v>198</v>
      </c>
      <c r="C90" s="101">
        <f t="shared" si="10"/>
        <v>1645031</v>
      </c>
      <c r="D90" s="101">
        <f t="shared" si="11"/>
        <v>1362547</v>
      </c>
      <c r="E90" s="101">
        <v>1362547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19">
        <v>0</v>
      </c>
      <c r="M90" s="101">
        <v>0</v>
      </c>
      <c r="N90" s="101">
        <v>0</v>
      </c>
      <c r="O90" s="101">
        <v>0</v>
      </c>
      <c r="P90" s="101">
        <v>0</v>
      </c>
      <c r="Q90" s="101">
        <v>0</v>
      </c>
      <c r="R90" s="101">
        <v>0</v>
      </c>
      <c r="S90" s="101">
        <v>0</v>
      </c>
      <c r="T90" s="101">
        <v>0</v>
      </c>
      <c r="U90" s="101">
        <v>0</v>
      </c>
      <c r="V90" s="121">
        <v>282484</v>
      </c>
      <c r="W90" s="21"/>
      <c r="X90" s="21"/>
      <c r="Y90" s="21"/>
      <c r="Z90" s="21"/>
    </row>
    <row r="91" spans="1:26" ht="15.75">
      <c r="A91" s="66" t="s">
        <v>107</v>
      </c>
      <c r="B91" s="70" t="s">
        <v>177</v>
      </c>
      <c r="C91" s="101">
        <f>D91+V91</f>
        <v>819789.4</v>
      </c>
      <c r="D91" s="101">
        <f t="shared" si="11"/>
        <v>570182.4</v>
      </c>
      <c r="E91" s="101">
        <v>0</v>
      </c>
      <c r="F91" s="101">
        <v>0</v>
      </c>
      <c r="G91" s="101">
        <v>0</v>
      </c>
      <c r="H91" s="101">
        <v>570182.4</v>
      </c>
      <c r="I91" s="101">
        <v>0</v>
      </c>
      <c r="J91" s="101">
        <v>0</v>
      </c>
      <c r="K91" s="101">
        <v>0</v>
      </c>
      <c r="L91" s="119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v>249607</v>
      </c>
      <c r="W91" s="21"/>
      <c r="X91" s="21"/>
      <c r="Y91" s="21"/>
      <c r="Z91" s="21"/>
    </row>
    <row r="92" spans="1:26" ht="15.75">
      <c r="A92" s="66" t="s">
        <v>108</v>
      </c>
      <c r="B92" s="70" t="s">
        <v>199</v>
      </c>
      <c r="C92" s="101">
        <f t="shared" si="10"/>
        <v>69817</v>
      </c>
      <c r="D92" s="101">
        <f t="shared" si="11"/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19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v>69817</v>
      </c>
      <c r="W92" s="21"/>
      <c r="X92" s="21"/>
      <c r="Y92" s="21"/>
      <c r="Z92" s="21"/>
    </row>
    <row r="93" spans="1:26" ht="15.75">
      <c r="A93" s="66" t="s">
        <v>109</v>
      </c>
      <c r="B93" s="70" t="s">
        <v>9</v>
      </c>
      <c r="C93" s="101">
        <f t="shared" si="10"/>
        <v>350695.08999999997</v>
      </c>
      <c r="D93" s="101">
        <f t="shared" si="11"/>
        <v>258923.09</v>
      </c>
      <c r="E93" s="101">
        <v>0</v>
      </c>
      <c r="F93" s="101">
        <v>258923.09</v>
      </c>
      <c r="G93" s="101">
        <v>0</v>
      </c>
      <c r="H93" s="101">
        <v>0</v>
      </c>
      <c r="I93" s="101">
        <v>0</v>
      </c>
      <c r="J93" s="119">
        <v>0</v>
      </c>
      <c r="K93" s="119">
        <v>0</v>
      </c>
      <c r="L93" s="119">
        <v>0</v>
      </c>
      <c r="M93" s="119">
        <v>0</v>
      </c>
      <c r="N93" s="119">
        <v>0</v>
      </c>
      <c r="O93" s="119">
        <v>0</v>
      </c>
      <c r="P93" s="101">
        <v>0</v>
      </c>
      <c r="Q93" s="101">
        <v>0</v>
      </c>
      <c r="R93" s="101">
        <v>0</v>
      </c>
      <c r="S93" s="101">
        <v>0</v>
      </c>
      <c r="T93" s="101">
        <v>0</v>
      </c>
      <c r="U93" s="101">
        <v>0</v>
      </c>
      <c r="V93" s="101">
        <v>91772</v>
      </c>
      <c r="W93" s="21"/>
      <c r="X93" s="21"/>
      <c r="Y93" s="21"/>
      <c r="Z93" s="21"/>
    </row>
    <row r="94" spans="1:26" ht="15.75">
      <c r="A94" s="66" t="s">
        <v>110</v>
      </c>
      <c r="B94" s="70" t="s">
        <v>146</v>
      </c>
      <c r="C94" s="101">
        <f t="shared" si="10"/>
        <v>1802627.09</v>
      </c>
      <c r="D94" s="101">
        <f>E94+F94+G94+H94+I94</f>
        <v>1554611.09</v>
      </c>
      <c r="E94" s="101">
        <v>0</v>
      </c>
      <c r="F94" s="101">
        <v>827158.3</v>
      </c>
      <c r="G94" s="101">
        <v>0</v>
      </c>
      <c r="H94" s="101">
        <v>727452.79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1">
        <v>0</v>
      </c>
      <c r="U94" s="101">
        <v>0</v>
      </c>
      <c r="V94" s="101">
        <v>248016</v>
      </c>
      <c r="W94" s="21"/>
      <c r="X94" s="21"/>
      <c r="Y94" s="21"/>
      <c r="Z94" s="21"/>
    </row>
    <row r="95" spans="1:26" ht="15.75">
      <c r="A95" s="66" t="s">
        <v>111</v>
      </c>
      <c r="B95" s="70" t="s">
        <v>10</v>
      </c>
      <c r="C95" s="101">
        <f t="shared" si="10"/>
        <v>67937</v>
      </c>
      <c r="D95" s="101">
        <f t="shared" si="11"/>
        <v>0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19">
        <v>0</v>
      </c>
      <c r="K95" s="119">
        <v>0</v>
      </c>
      <c r="L95" s="119">
        <v>300</v>
      </c>
      <c r="M95" s="101">
        <v>0</v>
      </c>
      <c r="N95" s="119">
        <v>0</v>
      </c>
      <c r="O95" s="119">
        <v>0</v>
      </c>
      <c r="P95" s="101">
        <v>0</v>
      </c>
      <c r="Q95" s="101">
        <v>0</v>
      </c>
      <c r="R95" s="101">
        <v>0</v>
      </c>
      <c r="S95" s="101">
        <v>0</v>
      </c>
      <c r="T95" s="101">
        <v>0</v>
      </c>
      <c r="U95" s="101">
        <v>0</v>
      </c>
      <c r="V95" s="101">
        <v>67937</v>
      </c>
      <c r="W95" s="21"/>
      <c r="X95" s="21"/>
      <c r="Y95" s="21"/>
      <c r="Z95" s="21"/>
    </row>
    <row r="96" spans="1:26" ht="15.75">
      <c r="A96" s="66" t="s">
        <v>112</v>
      </c>
      <c r="B96" s="70" t="s">
        <v>165</v>
      </c>
      <c r="C96" s="101">
        <f t="shared" si="10"/>
        <v>3922583.8</v>
      </c>
      <c r="D96" s="101">
        <f aca="true" t="shared" si="12" ref="D96:D108">E96+F96+G96+H96+I96</f>
        <v>3693979.8</v>
      </c>
      <c r="E96" s="101">
        <v>2371013.12</v>
      </c>
      <c r="F96" s="101">
        <v>0</v>
      </c>
      <c r="G96" s="101">
        <v>1089871.22</v>
      </c>
      <c r="H96" s="101">
        <v>233095.46</v>
      </c>
      <c r="I96" s="101">
        <v>0</v>
      </c>
      <c r="J96" s="101">
        <v>0</v>
      </c>
      <c r="K96" s="101">
        <v>0</v>
      </c>
      <c r="L96" s="101">
        <v>0</v>
      </c>
      <c r="M96" s="101">
        <v>0</v>
      </c>
      <c r="N96" s="101">
        <v>0</v>
      </c>
      <c r="O96" s="101">
        <v>0</v>
      </c>
      <c r="P96" s="101">
        <v>0</v>
      </c>
      <c r="Q96" s="101">
        <v>0</v>
      </c>
      <c r="R96" s="101">
        <v>0</v>
      </c>
      <c r="S96" s="101">
        <v>0</v>
      </c>
      <c r="T96" s="101">
        <v>0</v>
      </c>
      <c r="U96" s="101">
        <v>0</v>
      </c>
      <c r="V96" s="101">
        <v>228604</v>
      </c>
      <c r="W96" s="21"/>
      <c r="X96" s="21"/>
      <c r="Y96" s="21"/>
      <c r="Z96" s="21"/>
    </row>
    <row r="97" spans="1:26" ht="15.75">
      <c r="A97" s="66" t="s">
        <v>113</v>
      </c>
      <c r="B97" s="70" t="s">
        <v>1</v>
      </c>
      <c r="C97" s="101">
        <f t="shared" si="10"/>
        <v>6800618.5</v>
      </c>
      <c r="D97" s="101">
        <f t="shared" si="12"/>
        <v>1748306</v>
      </c>
      <c r="E97" s="101">
        <v>0</v>
      </c>
      <c r="F97" s="101">
        <v>0</v>
      </c>
      <c r="G97" s="101">
        <v>0</v>
      </c>
      <c r="H97" s="101">
        <v>0</v>
      </c>
      <c r="I97" s="101">
        <v>1748306</v>
      </c>
      <c r="J97" s="101">
        <v>0</v>
      </c>
      <c r="K97" s="101">
        <v>0</v>
      </c>
      <c r="L97" s="101">
        <v>956.25</v>
      </c>
      <c r="M97" s="101">
        <v>4627959.5</v>
      </c>
      <c r="N97" s="101">
        <v>0</v>
      </c>
      <c r="O97" s="101">
        <v>0</v>
      </c>
      <c r="P97" s="101">
        <v>0</v>
      </c>
      <c r="Q97" s="101">
        <v>0</v>
      </c>
      <c r="R97" s="101">
        <v>0</v>
      </c>
      <c r="S97" s="101">
        <v>0</v>
      </c>
      <c r="T97" s="101">
        <v>0</v>
      </c>
      <c r="U97" s="101">
        <v>0</v>
      </c>
      <c r="V97" s="101">
        <v>424353</v>
      </c>
      <c r="W97" s="21"/>
      <c r="X97" s="21"/>
      <c r="Y97" s="21"/>
      <c r="Z97" s="21"/>
    </row>
    <row r="98" spans="1:26" ht="15.75">
      <c r="A98" s="66" t="s">
        <v>114</v>
      </c>
      <c r="B98" s="70" t="s">
        <v>2</v>
      </c>
      <c r="C98" s="101">
        <f t="shared" si="10"/>
        <v>4719767.06</v>
      </c>
      <c r="D98" s="101">
        <f t="shared" si="12"/>
        <v>0</v>
      </c>
      <c r="E98" s="101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01">
        <v>1041.7</v>
      </c>
      <c r="M98" s="101">
        <v>4629273.06</v>
      </c>
      <c r="N98" s="101">
        <v>0</v>
      </c>
      <c r="O98" s="101">
        <v>0</v>
      </c>
      <c r="P98" s="101">
        <v>0</v>
      </c>
      <c r="Q98" s="101">
        <v>0</v>
      </c>
      <c r="R98" s="101">
        <v>0</v>
      </c>
      <c r="S98" s="101">
        <v>0</v>
      </c>
      <c r="T98" s="101">
        <v>0</v>
      </c>
      <c r="U98" s="101">
        <v>0</v>
      </c>
      <c r="V98" s="101">
        <v>90494</v>
      </c>
      <c r="W98" s="21"/>
      <c r="X98" s="21"/>
      <c r="Y98" s="21"/>
      <c r="Z98" s="21"/>
    </row>
    <row r="99" spans="1:26" ht="15.75">
      <c r="A99" s="66" t="s">
        <v>115</v>
      </c>
      <c r="B99" s="70" t="s">
        <v>3</v>
      </c>
      <c r="C99" s="101">
        <f t="shared" si="10"/>
        <v>90552</v>
      </c>
      <c r="D99" s="101">
        <f t="shared" si="12"/>
        <v>0</v>
      </c>
      <c r="E99" s="101">
        <v>0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  <c r="N99" s="101">
        <v>0</v>
      </c>
      <c r="O99" s="101">
        <v>0</v>
      </c>
      <c r="P99" s="101">
        <v>0</v>
      </c>
      <c r="Q99" s="101">
        <v>0</v>
      </c>
      <c r="R99" s="101">
        <v>0</v>
      </c>
      <c r="S99" s="101">
        <v>0</v>
      </c>
      <c r="T99" s="101">
        <v>0</v>
      </c>
      <c r="U99" s="101">
        <v>0</v>
      </c>
      <c r="V99" s="101">
        <v>90552</v>
      </c>
      <c r="W99" s="21"/>
      <c r="X99" s="21"/>
      <c r="Y99" s="21"/>
      <c r="Z99" s="21"/>
    </row>
    <row r="100" spans="1:26" ht="15.75">
      <c r="A100" s="66" t="s">
        <v>118</v>
      </c>
      <c r="B100" s="70" t="s">
        <v>11</v>
      </c>
      <c r="C100" s="101">
        <f t="shared" si="10"/>
        <v>5135019.06</v>
      </c>
      <c r="D100" s="101">
        <f t="shared" si="12"/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760</v>
      </c>
      <c r="M100" s="101">
        <v>5017153.06</v>
      </c>
      <c r="N100" s="101">
        <v>0</v>
      </c>
      <c r="O100" s="101">
        <v>0</v>
      </c>
      <c r="P100" s="101">
        <v>0</v>
      </c>
      <c r="Q100" s="101">
        <v>0</v>
      </c>
      <c r="R100" s="101">
        <v>0</v>
      </c>
      <c r="S100" s="101">
        <v>0</v>
      </c>
      <c r="T100" s="101">
        <v>0</v>
      </c>
      <c r="U100" s="101">
        <v>0</v>
      </c>
      <c r="V100" s="101">
        <v>117866</v>
      </c>
      <c r="W100" s="21"/>
      <c r="X100" s="21"/>
      <c r="Y100" s="21"/>
      <c r="Z100" s="21"/>
    </row>
    <row r="101" spans="1:26" ht="15.75">
      <c r="A101" s="66" t="s">
        <v>119</v>
      </c>
      <c r="B101" s="70" t="s">
        <v>151</v>
      </c>
      <c r="C101" s="101">
        <f t="shared" si="10"/>
        <v>607934</v>
      </c>
      <c r="D101" s="101">
        <f t="shared" si="12"/>
        <v>0</v>
      </c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01">
        <v>0</v>
      </c>
      <c r="R101" s="101">
        <v>0</v>
      </c>
      <c r="S101" s="101">
        <v>0</v>
      </c>
      <c r="T101" s="101">
        <v>0</v>
      </c>
      <c r="U101" s="101">
        <v>0</v>
      </c>
      <c r="V101" s="101">
        <v>607934</v>
      </c>
      <c r="W101" s="21"/>
      <c r="X101" s="21"/>
      <c r="Y101" s="21"/>
      <c r="Z101" s="21"/>
    </row>
    <row r="102" spans="1:26" ht="15.75">
      <c r="A102" s="66" t="s">
        <v>120</v>
      </c>
      <c r="B102" s="70" t="s">
        <v>4</v>
      </c>
      <c r="C102" s="101">
        <f t="shared" si="10"/>
        <v>9304942</v>
      </c>
      <c r="D102" s="101">
        <f t="shared" si="12"/>
        <v>0</v>
      </c>
      <c r="E102" s="101">
        <v>0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  <c r="L102" s="101">
        <v>1600</v>
      </c>
      <c r="M102" s="101">
        <v>9198402</v>
      </c>
      <c r="N102" s="101">
        <v>0</v>
      </c>
      <c r="O102" s="101">
        <v>0</v>
      </c>
      <c r="P102" s="101">
        <v>0</v>
      </c>
      <c r="Q102" s="101">
        <v>0</v>
      </c>
      <c r="R102" s="101">
        <v>0</v>
      </c>
      <c r="S102" s="101">
        <v>0</v>
      </c>
      <c r="T102" s="101">
        <v>0</v>
      </c>
      <c r="U102" s="101">
        <v>0</v>
      </c>
      <c r="V102" s="121">
        <v>106540</v>
      </c>
      <c r="W102" s="21"/>
      <c r="X102" s="21"/>
      <c r="Y102" s="21"/>
      <c r="Z102" s="21"/>
    </row>
    <row r="103" spans="1:26" ht="15.75">
      <c r="A103" s="66" t="s">
        <v>121</v>
      </c>
      <c r="B103" s="70" t="s">
        <v>5</v>
      </c>
      <c r="C103" s="101">
        <f t="shared" si="10"/>
        <v>8813743</v>
      </c>
      <c r="D103" s="101">
        <f t="shared" si="12"/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1200</v>
      </c>
      <c r="M103" s="101">
        <v>8714273</v>
      </c>
      <c r="N103" s="101">
        <v>0</v>
      </c>
      <c r="O103" s="101">
        <v>0</v>
      </c>
      <c r="P103" s="101">
        <v>0</v>
      </c>
      <c r="Q103" s="101">
        <v>0</v>
      </c>
      <c r="R103" s="101">
        <v>0</v>
      </c>
      <c r="S103" s="101">
        <v>0</v>
      </c>
      <c r="T103" s="101">
        <v>0</v>
      </c>
      <c r="U103" s="101">
        <v>0</v>
      </c>
      <c r="V103" s="121">
        <v>99470</v>
      </c>
      <c r="W103" s="21"/>
      <c r="X103" s="21"/>
      <c r="Y103" s="21"/>
      <c r="Z103" s="21"/>
    </row>
    <row r="104" spans="1:26" ht="15.75">
      <c r="A104" s="66" t="s">
        <v>122</v>
      </c>
      <c r="B104" s="70" t="s">
        <v>178</v>
      </c>
      <c r="C104" s="101">
        <f t="shared" si="10"/>
        <v>66092</v>
      </c>
      <c r="D104" s="101">
        <v>0</v>
      </c>
      <c r="E104" s="101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01">
        <v>780.8</v>
      </c>
      <c r="M104" s="101">
        <v>0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0</v>
      </c>
      <c r="U104" s="101">
        <v>0</v>
      </c>
      <c r="V104" s="121">
        <v>66092</v>
      </c>
      <c r="W104" s="21"/>
      <c r="X104" s="21"/>
      <c r="Y104" s="21"/>
      <c r="Z104" s="21"/>
    </row>
    <row r="105" spans="1:26" ht="15.75">
      <c r="A105" s="66" t="s">
        <v>123</v>
      </c>
      <c r="B105" s="70" t="s">
        <v>6</v>
      </c>
      <c r="C105" s="101">
        <f t="shared" si="10"/>
        <v>817645</v>
      </c>
      <c r="D105" s="101">
        <f t="shared" si="12"/>
        <v>0</v>
      </c>
      <c r="E105" s="101">
        <v>0</v>
      </c>
      <c r="F105" s="101">
        <v>0</v>
      </c>
      <c r="G105" s="101">
        <v>0</v>
      </c>
      <c r="H105" s="101">
        <v>0</v>
      </c>
      <c r="I105" s="101">
        <v>0</v>
      </c>
      <c r="J105" s="101">
        <v>0</v>
      </c>
      <c r="K105" s="101">
        <v>0</v>
      </c>
      <c r="L105" s="119">
        <v>0</v>
      </c>
      <c r="M105" s="101">
        <v>0</v>
      </c>
      <c r="N105" s="101">
        <v>0</v>
      </c>
      <c r="O105" s="101">
        <v>0</v>
      </c>
      <c r="P105" s="101">
        <v>0</v>
      </c>
      <c r="Q105" s="101">
        <v>0</v>
      </c>
      <c r="R105" s="101">
        <v>0</v>
      </c>
      <c r="S105" s="101">
        <v>0</v>
      </c>
      <c r="T105" s="101">
        <v>0</v>
      </c>
      <c r="U105" s="101">
        <v>0</v>
      </c>
      <c r="V105" s="121">
        <v>817645</v>
      </c>
      <c r="W105" s="21"/>
      <c r="X105" s="21"/>
      <c r="Y105" s="21"/>
      <c r="Z105" s="21"/>
    </row>
    <row r="106" spans="1:26" ht="15.75">
      <c r="A106" s="66" t="s">
        <v>124</v>
      </c>
      <c r="B106" s="70" t="s">
        <v>7</v>
      </c>
      <c r="C106" s="101">
        <f t="shared" si="10"/>
        <v>88929</v>
      </c>
      <c r="D106" s="101">
        <f t="shared" si="12"/>
        <v>0</v>
      </c>
      <c r="E106" s="101">
        <v>0</v>
      </c>
      <c r="F106" s="101">
        <v>0</v>
      </c>
      <c r="G106" s="101">
        <v>0</v>
      </c>
      <c r="H106" s="101">
        <v>0</v>
      </c>
      <c r="I106" s="101">
        <v>0</v>
      </c>
      <c r="J106" s="101">
        <v>0</v>
      </c>
      <c r="K106" s="101">
        <v>0</v>
      </c>
      <c r="L106" s="119">
        <v>0</v>
      </c>
      <c r="M106" s="101">
        <v>0</v>
      </c>
      <c r="N106" s="101">
        <v>0</v>
      </c>
      <c r="O106" s="101">
        <v>0</v>
      </c>
      <c r="P106" s="101">
        <v>0</v>
      </c>
      <c r="Q106" s="101">
        <v>0</v>
      </c>
      <c r="R106" s="101">
        <v>0</v>
      </c>
      <c r="S106" s="101">
        <v>0</v>
      </c>
      <c r="T106" s="101">
        <v>0</v>
      </c>
      <c r="U106" s="101">
        <v>0</v>
      </c>
      <c r="V106" s="121">
        <v>88929</v>
      </c>
      <c r="W106" s="21"/>
      <c r="X106" s="21"/>
      <c r="Y106" s="21"/>
      <c r="Z106" s="21"/>
    </row>
    <row r="107" spans="1:26" ht="15.75">
      <c r="A107" s="66" t="s">
        <v>125</v>
      </c>
      <c r="B107" s="70" t="s">
        <v>8</v>
      </c>
      <c r="C107" s="101">
        <f t="shared" si="10"/>
        <v>123443</v>
      </c>
      <c r="D107" s="101">
        <f t="shared" si="12"/>
        <v>0</v>
      </c>
      <c r="E107" s="101">
        <v>0</v>
      </c>
      <c r="F107" s="101">
        <v>0</v>
      </c>
      <c r="G107" s="101">
        <v>0</v>
      </c>
      <c r="H107" s="101">
        <v>0</v>
      </c>
      <c r="I107" s="101">
        <v>0</v>
      </c>
      <c r="J107" s="101">
        <v>0</v>
      </c>
      <c r="K107" s="101">
        <v>0</v>
      </c>
      <c r="L107" s="119">
        <v>0</v>
      </c>
      <c r="M107" s="101">
        <v>0</v>
      </c>
      <c r="N107" s="101">
        <v>0</v>
      </c>
      <c r="O107" s="101">
        <v>0</v>
      </c>
      <c r="P107" s="101">
        <v>0</v>
      </c>
      <c r="Q107" s="101">
        <v>0</v>
      </c>
      <c r="R107" s="101">
        <v>0</v>
      </c>
      <c r="S107" s="101">
        <v>0</v>
      </c>
      <c r="T107" s="101">
        <v>0</v>
      </c>
      <c r="U107" s="101">
        <v>0</v>
      </c>
      <c r="V107" s="121">
        <v>123443</v>
      </c>
      <c r="W107" s="21"/>
      <c r="X107" s="21"/>
      <c r="Y107" s="21"/>
      <c r="Z107" s="21"/>
    </row>
    <row r="108" spans="1:26" ht="15.75">
      <c r="A108" s="66" t="s">
        <v>126</v>
      </c>
      <c r="B108" s="70" t="s">
        <v>167</v>
      </c>
      <c r="C108" s="101">
        <f t="shared" si="10"/>
        <v>2392752</v>
      </c>
      <c r="D108" s="101">
        <f t="shared" si="12"/>
        <v>2164529</v>
      </c>
      <c r="E108" s="118">
        <v>1962876</v>
      </c>
      <c r="F108" s="101">
        <v>201653</v>
      </c>
      <c r="G108" s="101">
        <v>0</v>
      </c>
      <c r="H108" s="101">
        <v>0</v>
      </c>
      <c r="I108" s="101">
        <v>0</v>
      </c>
      <c r="J108" s="101">
        <v>0</v>
      </c>
      <c r="K108" s="101">
        <v>0</v>
      </c>
      <c r="L108" s="119">
        <v>0</v>
      </c>
      <c r="M108" s="101">
        <v>0</v>
      </c>
      <c r="N108" s="101">
        <v>0</v>
      </c>
      <c r="O108" s="101">
        <v>0</v>
      </c>
      <c r="P108" s="101">
        <v>0</v>
      </c>
      <c r="Q108" s="101">
        <v>0</v>
      </c>
      <c r="R108" s="101">
        <v>0</v>
      </c>
      <c r="S108" s="101">
        <v>0</v>
      </c>
      <c r="T108" s="101">
        <v>0</v>
      </c>
      <c r="U108" s="101">
        <v>0</v>
      </c>
      <c r="V108" s="124">
        <v>228223</v>
      </c>
      <c r="W108" s="21"/>
      <c r="X108" s="21"/>
      <c r="Y108" s="21"/>
      <c r="Z108" s="21"/>
    </row>
    <row r="109" spans="1:22" ht="15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</row>
    <row r="110" ht="15"/>
    <row r="111" ht="15"/>
    <row r="112" spans="3:8" ht="15">
      <c r="C112" s="44"/>
      <c r="H112" s="44"/>
    </row>
    <row r="113" ht="15">
      <c r="C113" s="44"/>
    </row>
  </sheetData>
  <sheetProtection/>
  <mergeCells count="20">
    <mergeCell ref="P1:T1"/>
    <mergeCell ref="P2:T2"/>
    <mergeCell ref="A40:V40"/>
    <mergeCell ref="A79:V79"/>
    <mergeCell ref="V6:V7"/>
    <mergeCell ref="D6:I6"/>
    <mergeCell ref="P6:Q7"/>
    <mergeCell ref="R6:S7"/>
    <mergeCell ref="T6:T7"/>
    <mergeCell ref="B5:B7"/>
    <mergeCell ref="A11:V11"/>
    <mergeCell ref="U6:U7"/>
    <mergeCell ref="A4:V4"/>
    <mergeCell ref="T5:V5"/>
    <mergeCell ref="N6:O7"/>
    <mergeCell ref="L6:M7"/>
    <mergeCell ref="D5:S5"/>
    <mergeCell ref="J6:K7"/>
    <mergeCell ref="A5:A7"/>
    <mergeCell ref="C5:C7"/>
  </mergeCells>
  <printOptions horizontalCentered="1"/>
  <pageMargins left="0.3937007874015748" right="0.3937007874015748" top="0.7874015748031497" bottom="0.3937007874015748" header="0.31496062992125984" footer="0.1968503937007874"/>
  <pageSetup fitToHeight="0" fitToWidth="1" horizontalDpi="600" verticalDpi="600" orientation="landscape" paperSize="9" scale="41" r:id="rId3"/>
  <ignoredErrors>
    <ignoredError sqref="C91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zoomScale="90" zoomScaleNormal="90" zoomScalePageLayoutView="0" workbookViewId="0" topLeftCell="A2">
      <selection activeCell="N11" sqref="N11"/>
    </sheetView>
  </sheetViews>
  <sheetFormatPr defaultColWidth="9.140625" defaultRowHeight="15"/>
  <cols>
    <col min="1" max="1" width="6.421875" style="1" customWidth="1"/>
    <col min="2" max="2" width="19.7109375" style="1" customWidth="1"/>
    <col min="3" max="3" width="15.7109375" style="1" customWidth="1"/>
    <col min="4" max="4" width="22.28125" style="1" customWidth="1"/>
    <col min="5" max="5" width="8.00390625" style="1" bestFit="1" customWidth="1"/>
    <col min="6" max="6" width="8.57421875" style="1" bestFit="1" customWidth="1"/>
    <col min="7" max="8" width="9.140625" style="1" bestFit="1" customWidth="1"/>
    <col min="9" max="9" width="7.00390625" style="1" customWidth="1"/>
    <col min="10" max="10" width="8.00390625" style="1" bestFit="1" customWidth="1"/>
    <col min="11" max="11" width="8.57421875" style="1" bestFit="1" customWidth="1"/>
    <col min="12" max="12" width="12.8515625" style="1" customWidth="1"/>
    <col min="13" max="14" width="17.28125" style="1" bestFit="1" customWidth="1"/>
    <col min="15" max="15" width="6.140625" style="1" customWidth="1"/>
    <col min="16" max="16" width="10.8515625" style="49" customWidth="1"/>
    <col min="17" max="16384" width="9.140625" style="1" customWidth="1"/>
  </cols>
  <sheetData>
    <row r="1" spans="1:21" s="7" customFormat="1" ht="54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176" t="s">
        <v>208</v>
      </c>
      <c r="L1" s="176"/>
      <c r="M1" s="176"/>
      <c r="N1" s="176"/>
      <c r="O1" s="21"/>
      <c r="P1" s="127"/>
      <c r="Q1" s="127"/>
      <c r="R1" s="127"/>
      <c r="S1" s="127"/>
      <c r="T1" s="127"/>
      <c r="U1" s="128"/>
    </row>
    <row r="2" spans="1:21" s="136" customFormat="1" ht="52.5" customHeight="1">
      <c r="A2" s="129"/>
      <c r="B2" s="130"/>
      <c r="C2" s="131"/>
      <c r="D2" s="129"/>
      <c r="E2" s="129"/>
      <c r="F2" s="129"/>
      <c r="G2" s="129"/>
      <c r="H2" s="132"/>
      <c r="I2" s="132"/>
      <c r="J2" s="132"/>
      <c r="K2" s="177" t="s">
        <v>204</v>
      </c>
      <c r="L2" s="177"/>
      <c r="M2" s="177"/>
      <c r="N2" s="177"/>
      <c r="O2" s="134"/>
      <c r="P2" s="127"/>
      <c r="Q2" s="127"/>
      <c r="R2" s="127"/>
      <c r="S2" s="127"/>
      <c r="T2" s="127"/>
      <c r="U2" s="135"/>
    </row>
    <row r="3" spans="1:15" ht="36" customHeight="1">
      <c r="A3" s="178" t="s">
        <v>81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4"/>
    </row>
    <row r="4" spans="1:15" ht="47.25" customHeight="1">
      <c r="A4" s="179" t="s">
        <v>12</v>
      </c>
      <c r="B4" s="182" t="s">
        <v>57</v>
      </c>
      <c r="C4" s="182" t="s">
        <v>58</v>
      </c>
      <c r="D4" s="182" t="s">
        <v>20</v>
      </c>
      <c r="E4" s="182" t="s">
        <v>59</v>
      </c>
      <c r="F4" s="182"/>
      <c r="G4" s="182"/>
      <c r="H4" s="182"/>
      <c r="I4" s="182"/>
      <c r="J4" s="182" t="s">
        <v>21</v>
      </c>
      <c r="K4" s="182"/>
      <c r="L4" s="182"/>
      <c r="M4" s="182"/>
      <c r="N4" s="182"/>
      <c r="O4" s="14"/>
    </row>
    <row r="5" spans="1:15" ht="40.5" customHeight="1">
      <c r="A5" s="180"/>
      <c r="B5" s="182"/>
      <c r="C5" s="182"/>
      <c r="D5" s="182"/>
      <c r="E5" s="15" t="s">
        <v>60</v>
      </c>
      <c r="F5" s="15" t="s">
        <v>61</v>
      </c>
      <c r="G5" s="15" t="s">
        <v>62</v>
      </c>
      <c r="H5" s="15" t="s">
        <v>63</v>
      </c>
      <c r="I5" s="15" t="s">
        <v>27</v>
      </c>
      <c r="J5" s="15" t="s">
        <v>60</v>
      </c>
      <c r="K5" s="15" t="s">
        <v>61</v>
      </c>
      <c r="L5" s="15" t="s">
        <v>62</v>
      </c>
      <c r="M5" s="15" t="s">
        <v>63</v>
      </c>
      <c r="N5" s="15" t="s">
        <v>27</v>
      </c>
      <c r="O5" s="14"/>
    </row>
    <row r="6" spans="1:15" ht="15">
      <c r="A6" s="181"/>
      <c r="B6" s="182"/>
      <c r="C6" s="15" t="s">
        <v>49</v>
      </c>
      <c r="D6" s="16" t="s">
        <v>33</v>
      </c>
      <c r="E6" s="16" t="s">
        <v>48</v>
      </c>
      <c r="F6" s="16" t="s">
        <v>48</v>
      </c>
      <c r="G6" s="16" t="s">
        <v>48</v>
      </c>
      <c r="H6" s="16" t="s">
        <v>48</v>
      </c>
      <c r="I6" s="16" t="s">
        <v>48</v>
      </c>
      <c r="J6" s="16" t="s">
        <v>34</v>
      </c>
      <c r="K6" s="16" t="s">
        <v>34</v>
      </c>
      <c r="L6" s="16" t="s">
        <v>34</v>
      </c>
      <c r="M6" s="16" t="s">
        <v>34</v>
      </c>
      <c r="N6" s="16" t="s">
        <v>34</v>
      </c>
      <c r="O6" s="14"/>
    </row>
    <row r="7" spans="1:15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4"/>
    </row>
    <row r="8" spans="1:256" s="11" customFormat="1" ht="15.75">
      <c r="A8" s="60" t="s">
        <v>200</v>
      </c>
      <c r="B8" s="61" t="s">
        <v>76</v>
      </c>
      <c r="C8" s="24">
        <f>'Приложение 1'!H11</f>
        <v>93902.4</v>
      </c>
      <c r="D8" s="25">
        <f>'Приложение 1'!K11</f>
        <v>4304</v>
      </c>
      <c r="E8" s="26"/>
      <c r="F8" s="26"/>
      <c r="G8" s="26"/>
      <c r="H8" s="25">
        <v>27</v>
      </c>
      <c r="I8" s="25">
        <f>H8</f>
        <v>27</v>
      </c>
      <c r="J8" s="27"/>
      <c r="K8" s="27"/>
      <c r="L8" s="27"/>
      <c r="M8" s="24">
        <f>'Приложение 1'!L11</f>
        <v>70411051.91999999</v>
      </c>
      <c r="N8" s="28">
        <f>SUM(J8:M8)</f>
        <v>70411051.91999999</v>
      </c>
      <c r="O8" s="29"/>
      <c r="P8" s="50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1" customFormat="1" ht="15.75">
      <c r="A9" s="60" t="s">
        <v>201</v>
      </c>
      <c r="B9" s="61" t="s">
        <v>77</v>
      </c>
      <c r="C9" s="24">
        <f>'Приложение 1'!H40</f>
        <v>143038.5</v>
      </c>
      <c r="D9" s="25">
        <f>'Приложение 1'!K40</f>
        <v>6786</v>
      </c>
      <c r="E9" s="26"/>
      <c r="F9" s="26"/>
      <c r="G9" s="26"/>
      <c r="H9" s="25">
        <v>37</v>
      </c>
      <c r="I9" s="25">
        <f>SUM(E9:H9)</f>
        <v>37</v>
      </c>
      <c r="J9" s="27"/>
      <c r="K9" s="27"/>
      <c r="L9" s="27"/>
      <c r="M9" s="24">
        <f>'Приложение 1'!L40</f>
        <v>79996062.85</v>
      </c>
      <c r="N9" s="28">
        <f>SUM(J9:M9)</f>
        <v>79996062.85</v>
      </c>
      <c r="O9" s="29"/>
      <c r="P9" s="5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1" customFormat="1" ht="15.75">
      <c r="A10" s="60" t="s">
        <v>202</v>
      </c>
      <c r="B10" s="61" t="s">
        <v>78</v>
      </c>
      <c r="C10" s="24">
        <f>'Приложение 1'!H79</f>
        <v>90882.1</v>
      </c>
      <c r="D10" s="25">
        <f>'Приложение 1'!K79</f>
        <v>3549</v>
      </c>
      <c r="E10" s="26"/>
      <c r="F10" s="26"/>
      <c r="G10" s="26"/>
      <c r="H10" s="25">
        <v>28</v>
      </c>
      <c r="I10" s="25">
        <f>SUM(E10:H10)</f>
        <v>28</v>
      </c>
      <c r="J10" s="27"/>
      <c r="K10" s="27"/>
      <c r="L10" s="27"/>
      <c r="M10" s="89">
        <f>'Приложение 1'!L79</f>
        <v>75073353.87</v>
      </c>
      <c r="N10" s="90">
        <f>SUM(J10:M10)</f>
        <v>75073353.87</v>
      </c>
      <c r="O10" s="29"/>
      <c r="P10" s="50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</sheetData>
  <sheetProtection/>
  <autoFilter ref="A7:IV10"/>
  <mergeCells count="9">
    <mergeCell ref="K1:N1"/>
    <mergeCell ref="K2:N2"/>
    <mergeCell ref="A3:N3"/>
    <mergeCell ref="A4:A6"/>
    <mergeCell ref="B4:B6"/>
    <mergeCell ref="C4:C5"/>
    <mergeCell ref="D4:D5"/>
    <mergeCell ref="E4:I4"/>
    <mergeCell ref="J4:N4"/>
  </mergeCells>
  <printOptions/>
  <pageMargins left="0.5905511811023623" right="0.5905511811023623" top="1.1811023622047245" bottom="0.5905511811023623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Конькова Елена Вячеславовна</dc:creator>
  <cp:keywords/>
  <dc:description/>
  <cp:lastModifiedBy>goverm</cp:lastModifiedBy>
  <cp:lastPrinted>2020-09-30T02:47:58Z</cp:lastPrinted>
  <dcterms:created xsi:type="dcterms:W3CDTF">2014-02-25T03:41:39Z</dcterms:created>
  <dcterms:modified xsi:type="dcterms:W3CDTF">2020-12-09T02:52:29Z</dcterms:modified>
  <cp:category/>
  <cp:version/>
  <cp:contentType/>
  <cp:contentStatus/>
</cp:coreProperties>
</file>