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55" windowHeight="12360" tabRatio="598" activeTab="0"/>
  </bookViews>
  <sheets>
    <sheet name="Прил 1" sheetId="1" r:id="rId1"/>
    <sheet name="Прил 2" sheetId="2" r:id="rId2"/>
    <sheet name="Лист1" sheetId="3" r:id="rId3"/>
    <sheet name="Лист2" sheetId="4" r:id="rId4"/>
  </sheets>
  <definedNames>
    <definedName name="_xlnm._FilterDatabase" localSheetId="0" hidden="1">'Прил 1'!$A$9:$U$408</definedName>
    <definedName name="_xlnm.Print_Titles" localSheetId="0">'Прил 1'!$5:$8</definedName>
    <definedName name="_xlnm.Print_Area" localSheetId="0">'Прил 1'!$A$1:$U$412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L9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проект в 2019 г</t>
        </r>
      </text>
    </comment>
    <comment ref="L9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проект в 2019</t>
        </r>
      </text>
    </comment>
    <comment ref="L9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проект в 2019</t>
        </r>
      </text>
    </comment>
    <comment ref="L9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проект в 2019 году</t>
        </r>
      </text>
    </comment>
    <comment ref="L12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проект в 2019 году</t>
        </r>
      </text>
    </comment>
    <comment ref="L2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</t>
        </r>
      </text>
    </comment>
    <comment ref="L1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 году</t>
        </r>
      </text>
    </comment>
    <comment ref="L1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
</t>
        </r>
      </text>
    </comment>
    <comment ref="L1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</t>
        </r>
      </text>
    </comment>
    <comment ref="L2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</t>
        </r>
      </text>
    </comment>
    <comment ref="L2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</t>
        </r>
      </text>
    </comment>
    <comment ref="L22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</t>
        </r>
      </text>
    </comment>
    <comment ref="L2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ремонт ВДИС ЭС в 2021 году</t>
        </r>
      </text>
    </comment>
    <comment ref="L20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проект в 2019 году</t>
        </r>
      </text>
    </comment>
    <comment ref="L30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э/э псд в 2019г</t>
        </r>
      </text>
    </comment>
    <comment ref="L19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гвс в 2016г</t>
        </r>
      </text>
    </comment>
    <comment ref="L6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гвс в 2019</t>
        </r>
      </text>
    </comment>
    <comment ref="L6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хвс в 2019г</t>
        </r>
      </text>
    </comment>
    <comment ref="L7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во в 2019г</t>
        </r>
      </text>
    </comment>
    <comment ref="L19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э/э псд в 2019г</t>
        </r>
      </text>
    </comment>
    <comment ref="L3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ремонт ВДИС ЭС в 2021 году</t>
        </r>
      </text>
    </comment>
    <comment ref="L17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ремонт ВДИС ЭС в 2021 году</t>
        </r>
      </text>
    </comment>
    <comment ref="L3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ремонт ВДИС ЭС в 2021 году</t>
        </r>
      </text>
    </comment>
    <comment ref="L17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ремонт ВДИС ЭС в 2021 году</t>
        </r>
      </text>
    </comment>
    <comment ref="L1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</t>
        </r>
      </text>
    </comment>
    <comment ref="L146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2019</t>
        </r>
      </text>
    </comment>
    <comment ref="L7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проект крыши выполнен в 2019 году</t>
        </r>
      </text>
    </comment>
    <comment ref="L2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ремонт ВДИС ЭС в 2021 году</t>
        </r>
      </text>
    </comment>
    <comment ref="L17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ремонт ВДИС ЭС в 2021 году</t>
        </r>
      </text>
    </comment>
    <comment ref="L299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псд в 2020г
</t>
        </r>
      </text>
    </comment>
  </commentList>
</comments>
</file>

<file path=xl/sharedStrings.xml><?xml version="1.0" encoding="utf-8"?>
<sst xmlns="http://schemas.openxmlformats.org/spreadsheetml/2006/main" count="2236" uniqueCount="191">
  <si>
    <t>№ п/п</t>
  </si>
  <si>
    <t>Адрес МКД</t>
  </si>
  <si>
    <t>Количество этажей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</si>
  <si>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</si>
  <si>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</si>
  <si>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</si>
  <si>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</si>
  <si>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</si>
  <si>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всего:</t>
  </si>
  <si>
    <t>в том числе:</t>
  </si>
  <si>
    <t>за счет средств Фонда содействия реформированию жилищно-коммунального хозяйства</t>
  </si>
  <si>
    <t xml:space="preserve">за счет средств краевого бюджета </t>
  </si>
  <si>
    <t>за счет средств местного бюджета</t>
  </si>
  <si>
    <t>за счет средств собственников помещений в МКД</t>
  </si>
  <si>
    <t>иные источники</t>
  </si>
  <si>
    <t>кв.м</t>
  </si>
  <si>
    <t>чел.</t>
  </si>
  <si>
    <t>руб.</t>
  </si>
  <si>
    <t>руб./кв.м</t>
  </si>
  <si>
    <t>Х</t>
  </si>
  <si>
    <t>ед.</t>
  </si>
  <si>
    <t>кв.м.</t>
  </si>
  <si>
    <t>Планируемый год проведения капитального ремонта</t>
  </si>
  <si>
    <t>Общая площадь МКД, всего</t>
  </si>
  <si>
    <t>Количество МКД</t>
  </si>
  <si>
    <t>I    квартал</t>
  </si>
  <si>
    <t>II    квартал</t>
  </si>
  <si>
    <t>III    квартал</t>
  </si>
  <si>
    <t>IV    квартал</t>
  </si>
  <si>
    <t>II     квартал</t>
  </si>
  <si>
    <t>III     квартал</t>
  </si>
  <si>
    <t>Код многоквартирного дома</t>
  </si>
  <si>
    <t>Способ формирования фонда капитального ремонта (РО - счет регионального оператора, СС- специальный счет)</t>
  </si>
  <si>
    <t>Cтоимость работ</t>
  </si>
  <si>
    <t>Год постройки</t>
  </si>
  <si>
    <t>стоимость услуг и (или) работ по капитальному ремонту</t>
  </si>
  <si>
    <t>Вид работ по капитальному ремонту общего имущества многоквартирного дома</t>
  </si>
  <si>
    <t xml:space="preserve">Год завершения последнего капитального ремонта </t>
  </si>
  <si>
    <t>в том числе, общая площадь жилых (нежилых) помещений:</t>
  </si>
  <si>
    <t>Количество жителей, зарегистрированных в МКД на  дату утверждения краткосрочного плана</t>
  </si>
  <si>
    <t>1</t>
  </si>
  <si>
    <t>2</t>
  </si>
  <si>
    <t>Всего по МО</t>
  </si>
  <si>
    <t>Итого по многоквартирному дому:</t>
  </si>
  <si>
    <t>Общая площадь крыши</t>
  </si>
  <si>
    <t>Всего по МО за период 2020 -2022 годы</t>
  </si>
  <si>
    <t>Итого по МО за 2020 год</t>
  </si>
  <si>
    <t>г. Елизово, пер. Тимирязевский, д. 4</t>
  </si>
  <si>
    <t>РО</t>
  </si>
  <si>
    <t>13.02</t>
  </si>
  <si>
    <t>Разработка ПСД ремонта крыши</t>
  </si>
  <si>
    <t>Ремонт крыши</t>
  </si>
  <si>
    <t>г. Елизово, пер. Тимирязевский, д. 7А</t>
  </si>
  <si>
    <t>г. Елизово, ул. Завойко, д. 19</t>
  </si>
  <si>
    <t>3</t>
  </si>
  <si>
    <t>15.02</t>
  </si>
  <si>
    <t>г. Елизово, ул. Партизанская, д. 13</t>
  </si>
  <si>
    <t>4</t>
  </si>
  <si>
    <t>г. Елизово, ул. Рябикова, д. 61</t>
  </si>
  <si>
    <t>5</t>
  </si>
  <si>
    <t>Ремонт ВДИС теплоснабжения</t>
  </si>
  <si>
    <t>Ремонт ВДИС горячего водоснабжения</t>
  </si>
  <si>
    <t>Ремонт ВДИС холодного водоснабжения</t>
  </si>
  <si>
    <t>г. Елизово, ул. Красноармейская, д. 2</t>
  </si>
  <si>
    <t>6</t>
  </si>
  <si>
    <t>г. Елизово, ул. Уральская, д. 13</t>
  </si>
  <si>
    <t>7</t>
  </si>
  <si>
    <t>г. Елизово, ул. Попова, д. 22А</t>
  </si>
  <si>
    <t>8</t>
  </si>
  <si>
    <t>9</t>
  </si>
  <si>
    <t>г. Елизово, ул. Рябикова, д. 1</t>
  </si>
  <si>
    <t>25.02</t>
  </si>
  <si>
    <t>г. Елизово, ул. Спортивная, д. 12</t>
  </si>
  <si>
    <t>10</t>
  </si>
  <si>
    <t>г. Елизово, ул. Уральская, д. 3</t>
  </si>
  <si>
    <t>11</t>
  </si>
  <si>
    <t>2020 год</t>
  </si>
  <si>
    <t>2021 год</t>
  </si>
  <si>
    <t>г. Елизово, ул. Завойко, д. 40</t>
  </si>
  <si>
    <t>12</t>
  </si>
  <si>
    <t>г. Елизово, ул. Ключевская, д. 3</t>
  </si>
  <si>
    <t>2022 год</t>
  </si>
  <si>
    <t>г. Елизово, ул. Ленина,  д. 47</t>
  </si>
  <si>
    <t>г. Елизово, ул. Уральская, д. 4</t>
  </si>
  <si>
    <t>г. Елизово, ул. Чкалова, д. 16</t>
  </si>
  <si>
    <t>23.02</t>
  </si>
  <si>
    <t>13</t>
  </si>
  <si>
    <t>г. Елизово, ул. Школьная, д. 1Б</t>
  </si>
  <si>
    <t>Разработка ПСД ВДИС  теплоснабжения</t>
  </si>
  <si>
    <t>Разработка ПСД ВДИС горячего водоснабжения</t>
  </si>
  <si>
    <t>Разработка ПСД ВДИС холодного водоснабжения</t>
  </si>
  <si>
    <t>Разработка ПСД ВДИС водоотведения</t>
  </si>
  <si>
    <t>Ремонт ВДИС водоотведения</t>
  </si>
  <si>
    <t>Разработка ПСД ВДИС  электроснабжения</t>
  </si>
  <si>
    <t>Ремонт ВДИС электроснабжения</t>
  </si>
  <si>
    <t>итого по МО за 2021 год</t>
  </si>
  <si>
    <t>г. Елизово, ул.Крашенинникова, д. 8</t>
  </si>
  <si>
    <t>г. Елизово, ул. Беринга, д. 4</t>
  </si>
  <si>
    <t>г. Елизово, ул.Весенняя, д. 1А</t>
  </si>
  <si>
    <t>12.02</t>
  </si>
  <si>
    <t>г. Елизово, ул.Деркачева, д. 10</t>
  </si>
  <si>
    <t>г. Елизово, ул.Крашенинникова, д. 10А</t>
  </si>
  <si>
    <t>Разработка ПСД фасада</t>
  </si>
  <si>
    <t>г. Елизово, ул.Чкалова, д. 14</t>
  </si>
  <si>
    <t>22.02</t>
  </si>
  <si>
    <t>г. Елизово, Ларина, д. 4</t>
  </si>
  <si>
    <t>г. Елизово, Школьная, д. 10</t>
  </si>
  <si>
    <t>г. Елизово, ул. 40 лет Октября, д. 5</t>
  </si>
  <si>
    <t>г. Елизово, ул. 40 лет Октября, д. 7</t>
  </si>
  <si>
    <t>г. Елизово, ул. Виталия Кручины, д. 26А</t>
  </si>
  <si>
    <t>Ремонт фасада</t>
  </si>
  <si>
    <t>14</t>
  </si>
  <si>
    <t>15</t>
  </si>
  <si>
    <t>16</t>
  </si>
  <si>
    <t>г. Елизово, ул.Завойко, д. 19</t>
  </si>
  <si>
    <t>иого по МО за 2022 год</t>
  </si>
  <si>
    <t>г. Елизово, ул.Завойко, д. 44</t>
  </si>
  <si>
    <t>г. Елизово, Звездная, д. 7</t>
  </si>
  <si>
    <t>г. Елизово, Звездная, д. 6</t>
  </si>
  <si>
    <t>24.02</t>
  </si>
  <si>
    <t>г. Елизово, ул.Красноармейская, д. 11</t>
  </si>
  <si>
    <t>г. Елизово, ул.Красноармейская, д. 13</t>
  </si>
  <si>
    <t>г. Елизово,Красноярская, д. 2</t>
  </si>
  <si>
    <t>17</t>
  </si>
  <si>
    <t>г. Елизово, ул. Красноярская, д. 4</t>
  </si>
  <si>
    <t>г. Елизово, ул. Северная,  д. 20</t>
  </si>
  <si>
    <t>г. Елизово, ул. Северная,  д. 22</t>
  </si>
  <si>
    <t>г. Елизово, Ларина, д. 6</t>
  </si>
  <si>
    <t>г. Елизово, ул. Ленина,  д. 30 А</t>
  </si>
  <si>
    <t>г. Елизово, ул. Ленина,  д. 31</t>
  </si>
  <si>
    <t>г. Елизово, ул. Ленина,  д. 33</t>
  </si>
  <si>
    <t>г. Елизово, ул. Ленина,  д. 36</t>
  </si>
  <si>
    <t>г. Елизово, ул. Ленина,  д. 39</t>
  </si>
  <si>
    <t>г. Елизово, ул. Ленина,  д. 41 В</t>
  </si>
  <si>
    <t>г. Елизово, ул. Пограничная,  д. 19</t>
  </si>
  <si>
    <t>г. Елизово, ул. Школьная,  д. 11</t>
  </si>
  <si>
    <t>г. Елизово, ул. Школьная,  д. 5</t>
  </si>
  <si>
    <t>г. Елизово, ул. Школьная,  д. 7</t>
  </si>
  <si>
    <t>г. Елизово, ул. Школьная,  д. 9</t>
  </si>
  <si>
    <t>г. Елизово, ул. Школьная,  д. 13</t>
  </si>
  <si>
    <t>20</t>
  </si>
  <si>
    <t>г. Елизово, ул. 40 лет Октября, д. 11</t>
  </si>
  <si>
    <t>19</t>
  </si>
  <si>
    <t xml:space="preserve">1. Перечень многоквартирных домов,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 Елизовскому городскому поселению    на 2020 - 2022 годы
                                 </t>
  </si>
  <si>
    <t>г. Елизово, ул.Красноярская, д. 7</t>
  </si>
  <si>
    <t>20.02</t>
  </si>
  <si>
    <t>г. Елизово, ул.Связи, д. 11</t>
  </si>
  <si>
    <t>г. Елизово, ул.Связи, д. 13</t>
  </si>
  <si>
    <t>29.02</t>
  </si>
  <si>
    <t>11.02</t>
  </si>
  <si>
    <t>г. Елизово, ул.Связи, д. 19</t>
  </si>
  <si>
    <t>Ремонт ВДИС фасада</t>
  </si>
  <si>
    <t>21.02</t>
  </si>
  <si>
    <t xml:space="preserve">                                                                                                 </t>
  </si>
  <si>
    <t>18</t>
  </si>
  <si>
    <t>21</t>
  </si>
  <si>
    <t>22</t>
  </si>
  <si>
    <t>23</t>
  </si>
  <si>
    <t>24</t>
  </si>
  <si>
    <t>г. Елизово, ул. Завойко, д. 44</t>
  </si>
  <si>
    <t>г. Елизово, ул. Завойко, д. 42</t>
  </si>
  <si>
    <t>г. Елизово, ул. Дальневосточная, д. 14</t>
  </si>
  <si>
    <t>25</t>
  </si>
  <si>
    <t>26</t>
  </si>
  <si>
    <t>27</t>
  </si>
  <si>
    <t>28</t>
  </si>
  <si>
    <t>29</t>
  </si>
  <si>
    <t>30</t>
  </si>
  <si>
    <t>31</t>
  </si>
  <si>
    <t>г. Елизово, ул. Дальневосточная, д. 11</t>
  </si>
  <si>
    <t>г. Елизово, ул.Ватутина, д. 8</t>
  </si>
  <si>
    <t>г. Елизово, ул.Ватутина, д. 6</t>
  </si>
  <si>
    <t>Ремонт ВДИС  электроснабжения</t>
  </si>
  <si>
    <t>г. Елизово, пер. Радужный, д. 1</t>
  </si>
  <si>
    <t>Разработка ПСД ВДИС  водоотведения</t>
  </si>
  <si>
    <t>Ремонт  ВДИС  водоотведения</t>
  </si>
  <si>
    <t>32</t>
  </si>
  <si>
    <t>33</t>
  </si>
  <si>
    <t>34</t>
  </si>
  <si>
    <t>«Приложение 1 к  постановлению администрации Елизовского городского поселения от 18.06.2019  № 650-п</t>
  </si>
  <si>
    <t>».</t>
  </si>
  <si>
    <t>«Приложение 2  к   постановлению администрации Елизовского городского поселения от 18.06.2019  № 650-п</t>
  </si>
  <si>
    <t>Приложение 2 к   постановлению администрации  Елизовского городского поселения  от ________ № ____-п</t>
  </si>
  <si>
    <r>
      <t xml:space="preserve">Планируемые показатели выполнения краткосрочного плана реализации региональной программы капитального ремонта общего имущества многоквартирных домов в Камчатском крае на 2014-2043 годы 
по Елизовскому городскому поселению    на 2020 - 2022 годы
</t>
    </r>
    <r>
      <rPr>
        <i/>
        <sz val="14"/>
        <color indexed="8"/>
        <rFont val="Times New Roman"/>
        <family val="1"/>
      </rPr>
      <t xml:space="preserve"> </t>
    </r>
  </si>
  <si>
    <t xml:space="preserve">г. Елизово, ул.Крашенинникова, д. 8 </t>
  </si>
  <si>
    <t>Ремонт ВДИС  теплоснабжения</t>
  </si>
  <si>
    <t>Ремонт  ВДИС водоотведения</t>
  </si>
  <si>
    <t>г. Елизово, ул. Дальневосточная, д. 10</t>
  </si>
  <si>
    <t>лимиты</t>
  </si>
  <si>
    <t>-</t>
  </si>
  <si>
    <t>Приложение 1 к   постановлению администрации  Елизовского городского поселения  от 256.02.2020 № 165-п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</si>
</sst>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Arial Cyr"/>
      <family val="0"/>
    </font>
    <font>
      <i/>
      <sz val="14"/>
      <color indexed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indexed="60"/>
      <name val="Times New Roman"/>
      <family val="1"/>
    </font>
    <font>
      <b/>
      <sz val="11"/>
      <color indexed="60"/>
      <name val="Calibri"/>
      <family val="2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sz val="11"/>
      <color theme="9" tint="-0.4999699890613556"/>
      <name val="Calibri"/>
      <family val="2"/>
    </font>
    <font>
      <sz val="11"/>
      <color theme="9" tint="-0.4999699890613556"/>
      <name val="Times New Roman"/>
      <family val="1"/>
    </font>
    <font>
      <b/>
      <sz val="11"/>
      <color theme="9" tint="-0.4999699890613556"/>
      <name val="Calibri"/>
      <family val="2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medium"/>
      <bottom style="thin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 style="thin"/>
      <top/>
      <bottom style="medium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/>
    </border>
    <border>
      <left style="medium"/>
      <right style="thin"/>
      <top style="medium"/>
      <bottom/>
    </border>
    <border>
      <left style="medium"/>
      <right/>
      <top/>
      <bottom/>
    </border>
    <border>
      <left style="thin"/>
      <right style="medium"/>
      <top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574"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56" fillId="0" borderId="10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3" fontId="57" fillId="0" borderId="10" xfId="0" applyNumberFormat="1" applyFont="1" applyBorder="1" applyAlignment="1">
      <alignment horizontal="center" vertical="center"/>
    </xf>
    <xf numFmtId="4" fontId="5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56" fillId="0" borderId="10" xfId="0" applyNumberFormat="1" applyFont="1" applyBorder="1" applyAlignment="1">
      <alignment horizontal="center" vertical="center"/>
    </xf>
    <xf numFmtId="16" fontId="0" fillId="0" borderId="0" xfId="0" applyNumberFormat="1" applyAlignment="1">
      <alignment/>
    </xf>
    <xf numFmtId="0" fontId="0" fillId="0" borderId="0" xfId="0" applyFill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4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57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33" fillId="0" borderId="0" xfId="0" applyFont="1" applyAlignment="1">
      <alignment/>
    </xf>
    <xf numFmtId="3" fontId="33" fillId="0" borderId="0" xfId="0" applyNumberFormat="1" applyFont="1" applyFill="1" applyAlignment="1">
      <alignment/>
    </xf>
    <xf numFmtId="0" fontId="10" fillId="0" borderId="0" xfId="0" applyFont="1" applyAlignment="1">
      <alignment vertical="top" wrapText="1"/>
    </xf>
    <xf numFmtId="0" fontId="33" fillId="0" borderId="0" xfId="0" applyFont="1" applyFill="1" applyAlignment="1">
      <alignment/>
    </xf>
    <xf numFmtId="3" fontId="33" fillId="0" borderId="0" xfId="0" applyNumberFormat="1" applyFont="1" applyFill="1" applyAlignment="1">
      <alignment wrapText="1" shrinkToFi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 shrinkToFit="1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 shrinkToFi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 shrinkToFit="1"/>
    </xf>
    <xf numFmtId="43" fontId="2" fillId="33" borderId="11" xfId="8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left" wrapText="1" shrinkToFit="1"/>
    </xf>
    <xf numFmtId="0" fontId="2" fillId="33" borderId="10" xfId="0" applyNumberFormat="1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14" fontId="6" fillId="33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center" vertical="center"/>
    </xf>
    <xf numFmtId="4" fontId="2" fillId="33" borderId="14" xfId="0" applyNumberFormat="1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 wrapText="1" shrinkToFit="1"/>
    </xf>
    <xf numFmtId="3" fontId="2" fillId="33" borderId="15" xfId="0" applyNumberFormat="1" applyFont="1" applyFill="1" applyBorder="1" applyAlignment="1">
      <alignment horizontal="center" vertical="center" wrapText="1"/>
    </xf>
    <xf numFmtId="4" fontId="2" fillId="33" borderId="15" xfId="0" applyNumberFormat="1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 horizontal="center" vertical="center" wrapText="1"/>
    </xf>
    <xf numFmtId="4" fontId="6" fillId="33" borderId="17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3" fontId="2" fillId="33" borderId="18" xfId="0" applyNumberFormat="1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7" fillId="33" borderId="12" xfId="0" applyNumberFormat="1" applyFont="1" applyFill="1" applyBorder="1" applyAlignment="1">
      <alignment horizontal="left" vertical="center" wrapText="1"/>
    </xf>
    <xf numFmtId="49" fontId="7" fillId="33" borderId="10" xfId="0" applyNumberFormat="1" applyFont="1" applyFill="1" applyBorder="1" applyAlignment="1">
      <alignment horizontal="left" vertical="center" wrapText="1" shrinkToFit="1"/>
    </xf>
    <xf numFmtId="4" fontId="2" fillId="33" borderId="12" xfId="0" applyNumberFormat="1" applyFont="1" applyFill="1" applyBorder="1" applyAlignment="1">
      <alignment horizontal="center" vertical="center" wrapText="1"/>
    </xf>
    <xf numFmtId="4" fontId="6" fillId="33" borderId="19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left" vertical="center"/>
    </xf>
    <xf numFmtId="0" fontId="2" fillId="33" borderId="21" xfId="0" applyFont="1" applyFill="1" applyBorder="1" applyAlignment="1">
      <alignment horizontal="center" vertical="center"/>
    </xf>
    <xf numFmtId="3" fontId="7" fillId="33" borderId="22" xfId="0" applyNumberFormat="1" applyFont="1" applyFill="1" applyBorder="1" applyAlignment="1">
      <alignment horizontal="left" vertical="center" wrapText="1" shrinkToFit="1"/>
    </xf>
    <xf numFmtId="3" fontId="7" fillId="33" borderId="23" xfId="0" applyNumberFormat="1" applyFont="1" applyFill="1" applyBorder="1" applyAlignment="1">
      <alignment horizontal="left" vertical="center" wrapText="1" shrinkToFit="1"/>
    </xf>
    <xf numFmtId="49" fontId="2" fillId="33" borderId="24" xfId="0" applyNumberFormat="1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left" vertical="center"/>
    </xf>
    <xf numFmtId="49" fontId="5" fillId="33" borderId="12" xfId="0" applyNumberFormat="1" applyFont="1" applyFill="1" applyBorder="1" applyAlignment="1">
      <alignment horizontal="left" wrapText="1" shrinkToFi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center"/>
    </xf>
    <xf numFmtId="0" fontId="33" fillId="33" borderId="27" xfId="0" applyFont="1" applyFill="1" applyBorder="1" applyAlignment="1">
      <alignment/>
    </xf>
    <xf numFmtId="0" fontId="6" fillId="33" borderId="28" xfId="0" applyFont="1" applyFill="1" applyBorder="1" applyAlignment="1">
      <alignment horizontal="center" vertical="center"/>
    </xf>
    <xf numFmtId="4" fontId="6" fillId="33" borderId="28" xfId="0" applyNumberFormat="1" applyFont="1" applyFill="1" applyBorder="1" applyAlignment="1">
      <alignment horizontal="center" vertical="center" wrapText="1"/>
    </xf>
    <xf numFmtId="3" fontId="6" fillId="33" borderId="28" xfId="0" applyNumberFormat="1" applyFont="1" applyFill="1" applyBorder="1" applyAlignment="1">
      <alignment horizontal="center" vertical="center" wrapText="1"/>
    </xf>
    <xf numFmtId="49" fontId="6" fillId="33" borderId="29" xfId="0" applyNumberFormat="1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3" fontId="2" fillId="33" borderId="18" xfId="0" applyNumberFormat="1" applyFont="1" applyFill="1" applyBorder="1" applyAlignment="1">
      <alignment horizontal="center" vertical="center" wrapText="1" shrinkToFit="1"/>
    </xf>
    <xf numFmtId="0" fontId="2" fillId="33" borderId="31" xfId="0" applyFont="1" applyFill="1" applyBorder="1" applyAlignment="1">
      <alignment horizontal="center" vertical="center"/>
    </xf>
    <xf numFmtId="49" fontId="6" fillId="33" borderId="27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horizontal="center" vertical="center" wrapText="1"/>
    </xf>
    <xf numFmtId="49" fontId="6" fillId="33" borderId="28" xfId="0" applyNumberFormat="1" applyFont="1" applyFill="1" applyBorder="1" applyAlignment="1">
      <alignment horizontal="center" vertical="center"/>
    </xf>
    <xf numFmtId="4" fontId="6" fillId="33" borderId="32" xfId="0" applyNumberFormat="1" applyFont="1" applyFill="1" applyBorder="1" applyAlignment="1">
      <alignment horizontal="center" vertical="center" wrapText="1"/>
    </xf>
    <xf numFmtId="3" fontId="6" fillId="33" borderId="32" xfId="0" applyNumberFormat="1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/>
    </xf>
    <xf numFmtId="4" fontId="6" fillId="33" borderId="12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43" fontId="2" fillId="33" borderId="10" xfId="81" applyFont="1" applyFill="1" applyBorder="1" applyAlignment="1">
      <alignment horizontal="righ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/>
    </xf>
    <xf numFmtId="0" fontId="2" fillId="33" borderId="28" xfId="0" applyNumberFormat="1" applyFont="1" applyFill="1" applyBorder="1" applyAlignment="1">
      <alignment horizontal="center" vertical="center" wrapText="1"/>
    </xf>
    <xf numFmtId="4" fontId="2" fillId="33" borderId="28" xfId="0" applyNumberFormat="1" applyFont="1" applyFill="1" applyBorder="1" applyAlignment="1">
      <alignment horizontal="center" vertical="center" wrapText="1"/>
    </xf>
    <xf numFmtId="14" fontId="6" fillId="33" borderId="33" xfId="0" applyNumberFormat="1" applyFont="1" applyFill="1" applyBorder="1" applyAlignment="1">
      <alignment horizontal="center" vertical="center"/>
    </xf>
    <xf numFmtId="14" fontId="6" fillId="33" borderId="34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horizontal="center" vertical="center" wrapText="1" shrinkToFit="1"/>
    </xf>
    <xf numFmtId="0" fontId="2" fillId="33" borderId="35" xfId="0" applyFont="1" applyFill="1" applyBorder="1" applyAlignment="1">
      <alignment horizontal="center" vertical="center"/>
    </xf>
    <xf numFmtId="49" fontId="5" fillId="33" borderId="28" xfId="0" applyNumberFormat="1" applyFont="1" applyFill="1" applyBorder="1" applyAlignment="1">
      <alignment horizontal="left" wrapText="1" shrinkToFi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6" fillId="0" borderId="12" xfId="57" applyNumberFormat="1" applyFont="1" applyFill="1" applyBorder="1" applyAlignment="1">
      <alignment horizontal="center" vertical="center" wrapText="1"/>
      <protection/>
    </xf>
    <xf numFmtId="4" fontId="6" fillId="0" borderId="10" xfId="57" applyNumberFormat="1" applyFont="1" applyFill="1" applyBorder="1" applyAlignment="1">
      <alignment horizontal="center" vertical="center" wrapText="1"/>
      <protection/>
    </xf>
    <xf numFmtId="4" fontId="2" fillId="0" borderId="14" xfId="0" applyNumberFormat="1" applyFont="1" applyFill="1" applyBorder="1" applyAlignment="1">
      <alignment horizontal="center" vertical="center" wrapText="1"/>
    </xf>
    <xf numFmtId="4" fontId="6" fillId="0" borderId="12" xfId="58" applyNumberFormat="1" applyFont="1" applyFill="1" applyBorder="1" applyAlignment="1">
      <alignment horizontal="center" vertical="center" wrapText="1"/>
      <protection/>
    </xf>
    <xf numFmtId="4" fontId="6" fillId="0" borderId="17" xfId="60" applyNumberFormat="1" applyFont="1" applyFill="1" applyBorder="1" applyAlignment="1">
      <alignment horizontal="center" vertical="center" wrapText="1"/>
      <protection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12" xfId="74" applyNumberFormat="1" applyFont="1" applyFill="1" applyBorder="1" applyAlignment="1">
      <alignment horizontal="center" vertical="center" wrapText="1"/>
      <protection/>
    </xf>
    <xf numFmtId="4" fontId="6" fillId="0" borderId="10" xfId="74" applyNumberFormat="1" applyFont="1" applyFill="1" applyBorder="1" applyAlignment="1">
      <alignment horizontal="center" vertical="center" wrapText="1"/>
      <protection/>
    </xf>
    <xf numFmtId="4" fontId="6" fillId="0" borderId="12" xfId="53" applyNumberFormat="1" applyFont="1" applyFill="1" applyBorder="1" applyAlignment="1">
      <alignment horizontal="center" vertical="center" wrapText="1"/>
      <protection/>
    </xf>
    <xf numFmtId="4" fontId="6" fillId="0" borderId="10" xfId="53" applyNumberFormat="1" applyFont="1" applyFill="1" applyBorder="1" applyAlignment="1">
      <alignment horizontal="center" vertical="center" wrapText="1"/>
      <protection/>
    </xf>
    <xf numFmtId="4" fontId="6" fillId="0" borderId="17" xfId="67" applyNumberFormat="1" applyFont="1" applyFill="1" applyBorder="1" applyAlignment="1">
      <alignment horizontal="center" vertical="center" wrapText="1"/>
      <protection/>
    </xf>
    <xf numFmtId="4" fontId="6" fillId="0" borderId="10" xfId="67" applyNumberFormat="1" applyFont="1" applyFill="1" applyBorder="1" applyAlignment="1">
      <alignment horizontal="center" vertical="center" wrapText="1"/>
      <protection/>
    </xf>
    <xf numFmtId="4" fontId="6" fillId="0" borderId="12" xfId="60" applyNumberFormat="1" applyFont="1" applyFill="1" applyBorder="1" applyAlignment="1">
      <alignment horizontal="center" vertical="center" wrapText="1"/>
      <protection/>
    </xf>
    <xf numFmtId="4" fontId="6" fillId="0" borderId="12" xfId="61" applyNumberFormat="1" applyFont="1" applyFill="1" applyBorder="1" applyAlignment="1">
      <alignment horizontal="center" vertical="center" wrapText="1"/>
      <protection/>
    </xf>
    <xf numFmtId="4" fontId="6" fillId="0" borderId="10" xfId="61" applyNumberFormat="1" applyFont="1" applyFill="1" applyBorder="1" applyAlignment="1">
      <alignment horizontal="center" vertical="center" wrapText="1"/>
      <protection/>
    </xf>
    <xf numFmtId="4" fontId="6" fillId="0" borderId="12" xfId="63" applyNumberFormat="1" applyFont="1" applyFill="1" applyBorder="1" applyAlignment="1">
      <alignment horizontal="center" vertical="center" wrapText="1"/>
      <protection/>
    </xf>
    <xf numFmtId="4" fontId="6" fillId="0" borderId="10" xfId="63" applyNumberFormat="1" applyFont="1" applyFill="1" applyBorder="1" applyAlignment="1">
      <alignment horizontal="center" vertical="center" wrapText="1"/>
      <protection/>
    </xf>
    <xf numFmtId="4" fontId="6" fillId="0" borderId="12" xfId="66" applyNumberFormat="1" applyFont="1" applyFill="1" applyBorder="1" applyAlignment="1">
      <alignment horizontal="center" vertical="center" wrapText="1"/>
      <protection/>
    </xf>
    <xf numFmtId="4" fontId="6" fillId="0" borderId="10" xfId="65" applyNumberFormat="1" applyFont="1" applyFill="1" applyBorder="1" applyAlignment="1">
      <alignment horizontal="center" vertical="center" wrapText="1"/>
      <protection/>
    </xf>
    <xf numFmtId="4" fontId="6" fillId="0" borderId="12" xfId="54" applyNumberFormat="1" applyFont="1" applyFill="1" applyBorder="1" applyAlignment="1">
      <alignment horizontal="center" vertical="center" wrapText="1"/>
      <protection/>
    </xf>
    <xf numFmtId="4" fontId="6" fillId="0" borderId="10" xfId="55" applyNumberFormat="1" applyFont="1" applyFill="1" applyBorder="1" applyAlignment="1">
      <alignment horizontal="center" vertical="center" wrapText="1"/>
      <protection/>
    </xf>
    <xf numFmtId="4" fontId="6" fillId="0" borderId="12" xfId="73" applyNumberFormat="1" applyFont="1" applyFill="1" applyBorder="1" applyAlignment="1">
      <alignment horizontal="center" vertical="center" wrapText="1"/>
      <protection/>
    </xf>
    <xf numFmtId="4" fontId="6" fillId="0" borderId="10" xfId="73" applyNumberFormat="1" applyFont="1" applyFill="1" applyBorder="1" applyAlignment="1">
      <alignment horizontal="center" vertical="center" wrapText="1"/>
      <protection/>
    </xf>
    <xf numFmtId="4" fontId="6" fillId="0" borderId="12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4" fontId="6" fillId="0" borderId="12" xfId="71" applyNumberFormat="1" applyFont="1" applyFill="1" applyBorder="1" applyAlignment="1">
      <alignment horizontal="center" vertical="center" wrapText="1"/>
      <protection/>
    </xf>
    <xf numFmtId="4" fontId="6" fillId="0" borderId="10" xfId="71" applyNumberFormat="1" applyFont="1" applyFill="1" applyBorder="1" applyAlignment="1">
      <alignment horizontal="center" vertical="center" wrapText="1"/>
      <protection/>
    </xf>
    <xf numFmtId="4" fontId="2" fillId="0" borderId="10" xfId="71" applyNumberFormat="1" applyFont="1" applyFill="1" applyBorder="1" applyAlignment="1">
      <alignment horizontal="center" vertical="center" wrapText="1"/>
      <protection/>
    </xf>
    <xf numFmtId="4" fontId="6" fillId="0" borderId="12" xfId="72" applyNumberFormat="1" applyFont="1" applyFill="1" applyBorder="1" applyAlignment="1">
      <alignment horizontal="center" vertical="center" wrapText="1"/>
      <protection/>
    </xf>
    <xf numFmtId="4" fontId="6" fillId="0" borderId="10" xfId="72" applyNumberFormat="1" applyFont="1" applyFill="1" applyBorder="1" applyAlignment="1">
      <alignment horizontal="center" vertical="center" wrapText="1"/>
      <protection/>
    </xf>
    <xf numFmtId="4" fontId="6" fillId="0" borderId="23" xfId="69" applyNumberFormat="1" applyFont="1" applyFill="1" applyBorder="1" applyAlignment="1">
      <alignment horizontal="center" vertical="center" wrapText="1"/>
      <protection/>
    </xf>
    <xf numFmtId="4" fontId="6" fillId="0" borderId="10" xfId="70" applyNumberFormat="1" applyFont="1" applyFill="1" applyBorder="1" applyAlignment="1">
      <alignment horizontal="center"/>
      <protection/>
    </xf>
    <xf numFmtId="4" fontId="2" fillId="0" borderId="11" xfId="0" applyNumberFormat="1" applyFont="1" applyFill="1" applyBorder="1" applyAlignment="1">
      <alignment horizontal="right" vertical="center" wrapText="1"/>
    </xf>
    <xf numFmtId="4" fontId="6" fillId="0" borderId="28" xfId="0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6" fillId="0" borderId="12" xfId="67" applyNumberFormat="1" applyFont="1" applyFill="1" applyBorder="1" applyAlignment="1">
      <alignment horizontal="center" vertical="center" wrapText="1"/>
      <protection/>
    </xf>
    <xf numFmtId="4" fontId="6" fillId="0" borderId="28" xfId="68" applyNumberFormat="1" applyFont="1" applyFill="1" applyBorder="1" applyAlignment="1">
      <alignment horizontal="center" vertical="center" wrapText="1"/>
      <protection/>
    </xf>
    <xf numFmtId="4" fontId="6" fillId="0" borderId="10" xfId="68" applyNumberFormat="1" applyFont="1" applyFill="1" applyBorder="1" applyAlignment="1">
      <alignment horizontal="center" vertical="center" wrapText="1"/>
      <protection/>
    </xf>
    <xf numFmtId="4" fontId="2" fillId="0" borderId="15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4" fontId="6" fillId="0" borderId="17" xfId="74" applyNumberFormat="1" applyFont="1" applyFill="1" applyBorder="1" applyAlignment="1">
      <alignment horizontal="center" vertical="center" wrapText="1"/>
      <protection/>
    </xf>
    <xf numFmtId="3" fontId="6" fillId="33" borderId="10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2" fillId="33" borderId="18" xfId="0" applyNumberFormat="1" applyFont="1" applyFill="1" applyBorder="1" applyAlignment="1">
      <alignment vertical="center" wrapText="1"/>
    </xf>
    <xf numFmtId="4" fontId="2" fillId="33" borderId="18" xfId="0" applyNumberFormat="1" applyFont="1" applyFill="1" applyBorder="1" applyAlignment="1">
      <alignment horizontal="right" vertical="center" wrapText="1"/>
    </xf>
    <xf numFmtId="4" fontId="2" fillId="0" borderId="18" xfId="0" applyNumberFormat="1" applyFont="1" applyFill="1" applyBorder="1" applyAlignment="1">
      <alignment horizontal="right" vertical="center" wrapText="1"/>
    </xf>
    <xf numFmtId="0" fontId="47" fillId="0" borderId="0" xfId="0" applyFont="1" applyFill="1" applyBorder="1" applyAlignment="1">
      <alignment/>
    </xf>
    <xf numFmtId="43" fontId="2" fillId="33" borderId="11" xfId="81" applyFont="1" applyFill="1" applyBorder="1" applyAlignment="1">
      <alignment horizontal="right" vertical="center" wrapText="1"/>
    </xf>
    <xf numFmtId="43" fontId="6" fillId="33" borderId="12" xfId="81" applyFont="1" applyFill="1" applyBorder="1" applyAlignment="1">
      <alignment horizontal="right" vertical="center" wrapText="1"/>
    </xf>
    <xf numFmtId="43" fontId="6" fillId="33" borderId="10" xfId="81" applyFont="1" applyFill="1" applyBorder="1" applyAlignment="1">
      <alignment horizontal="right" vertical="center" wrapText="1"/>
    </xf>
    <xf numFmtId="43" fontId="2" fillId="33" borderId="14" xfId="81" applyFont="1" applyFill="1" applyBorder="1" applyAlignment="1">
      <alignment horizontal="right" vertical="center" wrapText="1"/>
    </xf>
    <xf numFmtId="4" fontId="6" fillId="33" borderId="17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right" vertical="center" wrapText="1"/>
    </xf>
    <xf numFmtId="4" fontId="6" fillId="33" borderId="28" xfId="0" applyNumberFormat="1" applyFont="1" applyFill="1" applyBorder="1" applyAlignment="1">
      <alignment horizontal="right" vertical="center" wrapText="1"/>
    </xf>
    <xf numFmtId="4" fontId="6" fillId="0" borderId="18" xfId="0" applyNumberFormat="1" applyFont="1" applyFill="1" applyBorder="1" applyAlignment="1">
      <alignment horizontal="center" vertical="center" wrapText="1"/>
    </xf>
    <xf numFmtId="49" fontId="6" fillId="33" borderId="36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right" vertical="center" wrapText="1"/>
    </xf>
    <xf numFmtId="14" fontId="6" fillId="33" borderId="34" xfId="0" applyNumberFormat="1" applyFont="1" applyFill="1" applyBorder="1" applyAlignment="1">
      <alignment horizontal="right" vertical="center"/>
    </xf>
    <xf numFmtId="3" fontId="6" fillId="33" borderId="12" xfId="0" applyNumberFormat="1" applyFont="1" applyFill="1" applyBorder="1" applyAlignment="1">
      <alignment horizontal="right" vertical="center" wrapText="1"/>
    </xf>
    <xf numFmtId="14" fontId="6" fillId="33" borderId="37" xfId="0" applyNumberFormat="1" applyFont="1" applyFill="1" applyBorder="1" applyAlignment="1">
      <alignment horizontal="right" vertical="center"/>
    </xf>
    <xf numFmtId="14" fontId="6" fillId="33" borderId="13" xfId="0" applyNumberFormat="1" applyFont="1" applyFill="1" applyBorder="1" applyAlignment="1">
      <alignment horizontal="right" vertical="center"/>
    </xf>
    <xf numFmtId="4" fontId="6" fillId="33" borderId="38" xfId="0" applyNumberFormat="1" applyFont="1" applyFill="1" applyBorder="1" applyAlignment="1">
      <alignment horizontal="right" vertical="center" wrapText="1"/>
    </xf>
    <xf numFmtId="49" fontId="6" fillId="33" borderId="39" xfId="0" applyNumberFormat="1" applyFont="1" applyFill="1" applyBorder="1" applyAlignment="1">
      <alignment horizontal="center" vertical="center" wrapText="1"/>
    </xf>
    <xf numFmtId="43" fontId="2" fillId="33" borderId="15" xfId="81" applyFont="1" applyFill="1" applyBorder="1" applyAlignment="1">
      <alignment horizontal="right" vertical="center" wrapText="1"/>
    </xf>
    <xf numFmtId="4" fontId="2" fillId="0" borderId="14" xfId="71" applyNumberFormat="1" applyFont="1" applyFill="1" applyBorder="1" applyAlignment="1">
      <alignment horizontal="center" vertical="center" wrapText="1"/>
      <protection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4" fontId="6" fillId="0" borderId="28" xfId="0" applyNumberFormat="1" applyFont="1" applyFill="1" applyBorder="1" applyAlignment="1">
      <alignment horizontal="right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14" fontId="6" fillId="0" borderId="4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wrapText="1" shrinkToFit="1"/>
    </xf>
    <xf numFmtId="4" fontId="6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4" fontId="6" fillId="0" borderId="13" xfId="0" applyNumberFormat="1" applyFont="1" applyFill="1" applyBorder="1" applyAlignment="1">
      <alignment horizontal="center" vertical="center"/>
    </xf>
    <xf numFmtId="4" fontId="6" fillId="0" borderId="17" xfId="0" applyNumberFormat="1" applyFont="1" applyFill="1" applyBorder="1" applyAlignment="1">
      <alignment horizontal="right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14" fontId="6" fillId="0" borderId="38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 shrinkToFit="1"/>
    </xf>
    <xf numFmtId="43" fontId="2" fillId="0" borderId="15" xfId="81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/>
    </xf>
    <xf numFmtId="43" fontId="6" fillId="0" borderId="12" xfId="8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14" fontId="6" fillId="0" borderId="3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 wrapText="1"/>
    </xf>
    <xf numFmtId="43" fontId="6" fillId="0" borderId="17" xfId="8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 shrinkToFit="1"/>
    </xf>
    <xf numFmtId="43" fontId="2" fillId="0" borderId="18" xfId="81" applyFont="1" applyFill="1" applyBorder="1" applyAlignment="1">
      <alignment horizontal="right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left" vertical="center" wrapText="1"/>
    </xf>
    <xf numFmtId="0" fontId="6" fillId="0" borderId="28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>
      <alignment horizontal="left" vertical="center" wrapText="1" shrinkToFit="1"/>
    </xf>
    <xf numFmtId="43" fontId="6" fillId="0" borderId="10" xfId="81" applyFont="1" applyFill="1" applyBorder="1" applyAlignment="1">
      <alignment horizontal="right" vertical="center" wrapText="1"/>
    </xf>
    <xf numFmtId="0" fontId="6" fillId="0" borderId="10" xfId="0" applyNumberFormat="1" applyFont="1" applyFill="1" applyBorder="1" applyAlignment="1">
      <alignment horizontal="right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vertical="center" wrapText="1"/>
    </xf>
    <xf numFmtId="43" fontId="2" fillId="0" borderId="14" xfId="81" applyFont="1" applyFill="1" applyBorder="1" applyAlignment="1">
      <alignment horizontal="right" vertical="center" wrapText="1"/>
    </xf>
    <xf numFmtId="4" fontId="2" fillId="0" borderId="14" xfId="0" applyNumberFormat="1" applyFont="1" applyFill="1" applyBorder="1" applyAlignment="1">
      <alignment horizontal="right" vertical="center" wrapText="1"/>
    </xf>
    <xf numFmtId="43" fontId="6" fillId="0" borderId="12" xfId="8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right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43" fontId="6" fillId="0" borderId="10" xfId="8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right" vertical="center" wrapText="1"/>
    </xf>
    <xf numFmtId="43" fontId="2" fillId="0" borderId="14" xfId="81" applyFont="1" applyFill="1" applyBorder="1" applyAlignment="1">
      <alignment horizontal="center" vertical="center" wrapText="1"/>
    </xf>
    <xf numFmtId="43" fontId="6" fillId="0" borderId="11" xfId="81" applyFont="1" applyFill="1" applyBorder="1" applyAlignment="1">
      <alignment horizontal="right" vertical="center" wrapText="1"/>
    </xf>
    <xf numFmtId="49" fontId="6" fillId="0" borderId="29" xfId="0" applyNumberFormat="1" applyFont="1" applyFill="1" applyBorder="1" applyAlignment="1">
      <alignment vertical="center" wrapText="1"/>
    </xf>
    <xf numFmtId="43" fontId="2" fillId="0" borderId="11" xfId="81" applyFont="1" applyFill="1" applyBorder="1" applyAlignment="1">
      <alignment horizontal="right" vertical="center" wrapText="1"/>
    </xf>
    <xf numFmtId="43" fontId="2" fillId="0" borderId="11" xfId="8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14" fontId="6" fillId="0" borderId="37" xfId="81" applyNumberFormat="1" applyFont="1" applyFill="1" applyBorder="1" applyAlignment="1">
      <alignment horizontal="center" vertical="center"/>
    </xf>
    <xf numFmtId="4" fontId="6" fillId="0" borderId="41" xfId="0" applyNumberFormat="1" applyFont="1" applyFill="1" applyBorder="1" applyAlignment="1">
      <alignment horizontal="center" vertical="center" wrapText="1"/>
    </xf>
    <xf numFmtId="14" fontId="6" fillId="0" borderId="13" xfId="81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14" fontId="6" fillId="0" borderId="40" xfId="81" applyNumberFormat="1" applyFont="1" applyFill="1" applyBorder="1" applyAlignment="1">
      <alignment horizontal="center" vertical="center"/>
    </xf>
    <xf numFmtId="14" fontId="6" fillId="0" borderId="10" xfId="81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 wrapText="1"/>
    </xf>
    <xf numFmtId="4" fontId="6" fillId="0" borderId="42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0" fontId="2" fillId="0" borderId="17" xfId="0" applyNumberFormat="1" applyFont="1" applyFill="1" applyBorder="1" applyAlignment="1">
      <alignment horizontal="right" vertical="center" wrapText="1"/>
    </xf>
    <xf numFmtId="14" fontId="6" fillId="0" borderId="38" xfId="81" applyNumberFormat="1" applyFont="1" applyFill="1" applyBorder="1" applyAlignment="1">
      <alignment horizontal="right" vertical="center"/>
    </xf>
    <xf numFmtId="4" fontId="2" fillId="0" borderId="4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 wrapText="1"/>
    </xf>
    <xf numFmtId="0" fontId="2" fillId="0" borderId="12" xfId="0" applyNumberFormat="1" applyFont="1" applyFill="1" applyBorder="1" applyAlignment="1">
      <alignment horizontal="right" vertical="center" wrapText="1"/>
    </xf>
    <xf numFmtId="14" fontId="6" fillId="0" borderId="37" xfId="81" applyNumberFormat="1" applyFont="1" applyFill="1" applyBorder="1" applyAlignment="1">
      <alignment horizontal="right" vertical="center"/>
    </xf>
    <xf numFmtId="4" fontId="2" fillId="0" borderId="44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wrapText="1" shrinkToFit="1"/>
    </xf>
    <xf numFmtId="49" fontId="6" fillId="0" borderId="36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14" fontId="6" fillId="0" borderId="13" xfId="81" applyNumberFormat="1" applyFont="1" applyFill="1" applyBorder="1" applyAlignment="1">
      <alignment horizontal="right" vertical="center"/>
    </xf>
    <xf numFmtId="49" fontId="2" fillId="0" borderId="24" xfId="0" applyNumberFormat="1" applyFont="1" applyFill="1" applyBorder="1" applyAlignment="1">
      <alignment vertical="center" wrapText="1"/>
    </xf>
    <xf numFmtId="14" fontId="6" fillId="0" borderId="17" xfId="81" applyNumberFormat="1" applyFont="1" applyFill="1" applyBorder="1" applyAlignment="1">
      <alignment horizontal="right" vertical="center"/>
    </xf>
    <xf numFmtId="49" fontId="2" fillId="0" borderId="15" xfId="0" applyNumberFormat="1" applyFont="1" applyFill="1" applyBorder="1" applyAlignment="1">
      <alignment vertical="center" wrapText="1"/>
    </xf>
    <xf numFmtId="0" fontId="2" fillId="0" borderId="25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horizontal="right" vertical="center" wrapText="1"/>
    </xf>
    <xf numFmtId="14" fontId="6" fillId="0" borderId="40" xfId="81" applyNumberFormat="1" applyFont="1" applyFill="1" applyBorder="1" applyAlignment="1">
      <alignment horizontal="right" vertical="center"/>
    </xf>
    <xf numFmtId="14" fontId="6" fillId="0" borderId="10" xfId="81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 wrapText="1"/>
    </xf>
    <xf numFmtId="14" fontId="6" fillId="0" borderId="10" xfId="81" applyNumberFormat="1" applyFont="1" applyFill="1" applyBorder="1" applyAlignment="1">
      <alignment vertical="center"/>
    </xf>
    <xf numFmtId="49" fontId="6" fillId="0" borderId="29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/>
    </xf>
    <xf numFmtId="3" fontId="6" fillId="0" borderId="2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horizontal="center" vertical="center" wrapText="1" shrinkToFit="1"/>
    </xf>
    <xf numFmtId="49" fontId="6" fillId="0" borderId="46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wrapText="1"/>
    </xf>
    <xf numFmtId="43" fontId="6" fillId="0" borderId="17" xfId="81" applyFont="1" applyFill="1" applyBorder="1" applyAlignment="1">
      <alignment horizontal="center" vertical="center" wrapText="1"/>
    </xf>
    <xf numFmtId="43" fontId="6" fillId="0" borderId="28" xfId="81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vertical="center" wrapText="1"/>
    </xf>
    <xf numFmtId="0" fontId="2" fillId="0" borderId="36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horizontal="left" vertical="center" wrapText="1" shrinkToFit="1"/>
    </xf>
    <xf numFmtId="49" fontId="6" fillId="0" borderId="27" xfId="0" applyNumberFormat="1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right" vertical="center" wrapText="1"/>
    </xf>
    <xf numFmtId="43" fontId="6" fillId="0" borderId="18" xfId="8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33" fillId="0" borderId="27" xfId="0" applyFont="1" applyFill="1" applyBorder="1" applyAlignment="1">
      <alignment/>
    </xf>
    <xf numFmtId="0" fontId="33" fillId="0" borderId="4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wrapText="1"/>
    </xf>
    <xf numFmtId="43" fontId="6" fillId="0" borderId="10" xfId="8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 wrapText="1"/>
    </xf>
    <xf numFmtId="43" fontId="6" fillId="0" borderId="10" xfId="81" applyFont="1" applyFill="1" applyBorder="1" applyAlignment="1">
      <alignment horizontal="right" wrapText="1"/>
    </xf>
    <xf numFmtId="4" fontId="6" fillId="0" borderId="10" xfId="0" applyNumberFormat="1" applyFont="1" applyFill="1" applyBorder="1" applyAlignment="1">
      <alignment horizontal="right" wrapText="1"/>
    </xf>
    <xf numFmtId="4" fontId="6" fillId="0" borderId="17" xfId="0" applyNumberFormat="1" applyFont="1" applyFill="1" applyBorder="1" applyAlignment="1">
      <alignment horizontal="center" wrapText="1"/>
    </xf>
    <xf numFmtId="4" fontId="6" fillId="0" borderId="17" xfId="0" applyNumberFormat="1" applyFont="1" applyFill="1" applyBorder="1" applyAlignment="1">
      <alignment horizontal="right" wrapText="1"/>
    </xf>
    <xf numFmtId="14" fontId="6" fillId="0" borderId="48" xfId="0" applyNumberFormat="1" applyFont="1" applyFill="1" applyBorder="1" applyAlignment="1">
      <alignment horizontal="center" vertical="center"/>
    </xf>
    <xf numFmtId="49" fontId="6" fillId="0" borderId="36" xfId="0" applyNumberFormat="1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/>
    </xf>
    <xf numFmtId="0" fontId="7" fillId="33" borderId="2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43" fontId="6" fillId="0" borderId="28" xfId="81" applyFont="1" applyFill="1" applyBorder="1" applyAlignment="1">
      <alignment horizontal="right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4" fontId="2" fillId="0" borderId="14" xfId="70" applyNumberFormat="1" applyFont="1" applyFill="1" applyBorder="1" applyAlignment="1">
      <alignment horizont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49" fontId="6" fillId="0" borderId="28" xfId="0" applyNumberFormat="1" applyFont="1" applyFill="1" applyBorder="1" applyAlignment="1">
      <alignment horizontal="center" vertical="center"/>
    </xf>
    <xf numFmtId="4" fontId="6" fillId="0" borderId="28" xfId="58" applyNumberFormat="1" applyFont="1" applyFill="1" applyBorder="1" applyAlignment="1">
      <alignment horizontal="center" vertical="center" wrapText="1"/>
      <protection/>
    </xf>
    <xf numFmtId="2" fontId="6" fillId="0" borderId="28" xfId="0" applyNumberFormat="1" applyFont="1" applyFill="1" applyBorder="1" applyAlignment="1">
      <alignment horizontal="center" vertical="center" wrapText="1"/>
    </xf>
    <xf numFmtId="4" fontId="6" fillId="0" borderId="10" xfId="58" applyNumberFormat="1" applyFont="1" applyFill="1" applyBorder="1" applyAlignment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14" fontId="6" fillId="0" borderId="33" xfId="0" applyNumberFormat="1" applyFont="1" applyFill="1" applyBorder="1" applyAlignment="1">
      <alignment horizontal="center" vertical="center"/>
    </xf>
    <xf numFmtId="4" fontId="6" fillId="0" borderId="10" xfId="69" applyNumberFormat="1" applyFont="1" applyFill="1" applyBorder="1" applyAlignment="1">
      <alignment horizontal="center" vertical="center" wrapText="1"/>
      <protection/>
    </xf>
    <xf numFmtId="4" fontId="6" fillId="0" borderId="28" xfId="0" applyNumberFormat="1" applyFont="1" applyFill="1" applyBorder="1" applyAlignment="1">
      <alignment horizontal="right"/>
    </xf>
    <xf numFmtId="3" fontId="6" fillId="0" borderId="28" xfId="0" applyNumberFormat="1" applyFont="1" applyFill="1" applyBorder="1" applyAlignment="1">
      <alignment horizontal="center"/>
    </xf>
    <xf numFmtId="14" fontId="6" fillId="33" borderId="33" xfId="0" applyNumberFormat="1" applyFont="1" applyFill="1" applyBorder="1" applyAlignment="1">
      <alignment horizontal="right" vertical="center"/>
    </xf>
    <xf numFmtId="49" fontId="6" fillId="33" borderId="24" xfId="0" applyNumberFormat="1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/>
    </xf>
    <xf numFmtId="3" fontId="6" fillId="33" borderId="12" xfId="0" applyNumberFormat="1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3" fontId="12" fillId="33" borderId="10" xfId="81" applyFont="1" applyFill="1" applyBorder="1" applyAlignment="1">
      <alignment horizontal="right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4" fontId="13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 vertical="top" wrapText="1" shrinkToFit="1"/>
    </xf>
    <xf numFmtId="0" fontId="56" fillId="0" borderId="0" xfId="0" applyFont="1" applyAlignment="1">
      <alignment horizontal="right"/>
    </xf>
    <xf numFmtId="1" fontId="10" fillId="0" borderId="0" xfId="0" applyNumberFormat="1" applyFont="1" applyFill="1" applyAlignment="1">
      <alignment horizontal="left" vertical="center" wrapText="1"/>
    </xf>
    <xf numFmtId="43" fontId="12" fillId="33" borderId="11" xfId="81" applyFont="1" applyFill="1" applyBorder="1" applyAlignment="1">
      <alignment horizontal="right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33" borderId="28" xfId="0" applyFont="1" applyFill="1" applyBorder="1" applyAlignment="1">
      <alignment horizontal="left" vertical="center"/>
    </xf>
    <xf numFmtId="49" fontId="6" fillId="33" borderId="46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" fontId="6" fillId="0" borderId="17" xfId="70" applyNumberFormat="1" applyFont="1" applyFill="1" applyBorder="1" applyAlignment="1">
      <alignment horizontal="center"/>
      <protection/>
    </xf>
    <xf numFmtId="4" fontId="6" fillId="0" borderId="18" xfId="70" applyNumberFormat="1" applyFont="1" applyFill="1" applyBorder="1" applyAlignment="1">
      <alignment horizontal="center"/>
      <protection/>
    </xf>
    <xf numFmtId="4" fontId="6" fillId="0" borderId="18" xfId="0" applyNumberFormat="1" applyFont="1" applyFill="1" applyBorder="1" applyAlignment="1">
      <alignment horizontal="center" wrapText="1"/>
    </xf>
    <xf numFmtId="3" fontId="6" fillId="0" borderId="17" xfId="0" applyNumberFormat="1" applyFont="1" applyFill="1" applyBorder="1" applyAlignment="1">
      <alignment horizontal="center" wrapText="1"/>
    </xf>
    <xf numFmtId="49" fontId="5" fillId="0" borderId="17" xfId="0" applyNumberFormat="1" applyFont="1" applyFill="1" applyBorder="1" applyAlignment="1">
      <alignment horizontal="left" wrapText="1" shrinkToFit="1"/>
    </xf>
    <xf numFmtId="43" fontId="6" fillId="0" borderId="17" xfId="81" applyFont="1" applyFill="1" applyBorder="1" applyAlignment="1">
      <alignment horizontal="right" wrapText="1"/>
    </xf>
    <xf numFmtId="4" fontId="6" fillId="0" borderId="18" xfId="0" applyNumberFormat="1" applyFont="1" applyFill="1" applyBorder="1" applyAlignment="1">
      <alignment horizontal="right" wrapText="1"/>
    </xf>
    <xf numFmtId="4" fontId="6" fillId="0" borderId="12" xfId="69" applyNumberFormat="1" applyFont="1" applyFill="1" applyBorder="1" applyAlignment="1">
      <alignment horizontal="center" vertical="center" wrapText="1"/>
      <protection/>
    </xf>
    <xf numFmtId="4" fontId="6" fillId="0" borderId="22" xfId="69" applyNumberFormat="1" applyFont="1" applyFill="1" applyBorder="1" applyAlignment="1">
      <alignment horizontal="center" vertical="center" wrapText="1"/>
      <protection/>
    </xf>
    <xf numFmtId="0" fontId="6" fillId="0" borderId="17" xfId="0" applyNumberFormat="1" applyFont="1" applyFill="1" applyBorder="1" applyAlignment="1">
      <alignment horizontal="center" vertical="center" wrapText="1"/>
    </xf>
    <xf numFmtId="0" fontId="7" fillId="0" borderId="18" xfId="0" applyNumberFormat="1" applyFont="1" applyFill="1" applyBorder="1" applyAlignment="1">
      <alignment horizontal="left" vertical="center" wrapText="1"/>
    </xf>
    <xf numFmtId="4" fontId="6" fillId="0" borderId="17" xfId="58" applyNumberFormat="1" applyFont="1" applyFill="1" applyBorder="1" applyAlignment="1">
      <alignment horizontal="center" vertical="center" wrapText="1"/>
      <protection/>
    </xf>
    <xf numFmtId="2" fontId="6" fillId="0" borderId="17" xfId="0" applyNumberFormat="1" applyFont="1" applyFill="1" applyBorder="1" applyAlignment="1">
      <alignment horizontal="center" vertical="center" wrapText="1"/>
    </xf>
    <xf numFmtId="43" fontId="6" fillId="0" borderId="18" xfId="81" applyFont="1" applyFill="1" applyBorder="1" applyAlignment="1">
      <alignment horizontal="right" vertical="center" wrapText="1"/>
    </xf>
    <xf numFmtId="14" fontId="6" fillId="0" borderId="48" xfId="81" applyNumberFormat="1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/>
    </xf>
    <xf numFmtId="0" fontId="33" fillId="0" borderId="36" xfId="0" applyFont="1" applyFill="1" applyBorder="1" applyAlignment="1">
      <alignment/>
    </xf>
    <xf numFmtId="43" fontId="6" fillId="0" borderId="12" xfId="81" applyFont="1" applyFill="1" applyBorder="1" applyAlignment="1">
      <alignment horizontal="left"/>
    </xf>
    <xf numFmtId="49" fontId="2" fillId="0" borderId="51" xfId="0" applyNumberFormat="1" applyFont="1" applyFill="1" applyBorder="1" applyAlignment="1">
      <alignment vertical="center" wrapText="1"/>
    </xf>
    <xf numFmtId="4" fontId="6" fillId="0" borderId="17" xfId="71" applyNumberFormat="1" applyFont="1" applyFill="1" applyBorder="1" applyAlignment="1">
      <alignment horizontal="center" vertical="center" wrapText="1"/>
      <protection/>
    </xf>
    <xf numFmtId="4" fontId="6" fillId="0" borderId="12" xfId="68" applyNumberFormat="1" applyFont="1" applyFill="1" applyBorder="1" applyAlignment="1">
      <alignment horizontal="center" vertical="center" wrapText="1"/>
      <protection/>
    </xf>
    <xf numFmtId="49" fontId="7" fillId="0" borderId="12" xfId="0" applyNumberFormat="1" applyFont="1" applyFill="1" applyBorder="1" applyAlignment="1">
      <alignment horizontal="left" vertical="center" wrapText="1" shrinkToFit="1"/>
    </xf>
    <xf numFmtId="3" fontId="7" fillId="0" borderId="52" xfId="0" applyNumberFormat="1" applyFont="1" applyFill="1" applyBorder="1" applyAlignment="1">
      <alignment horizontal="left" vertical="center" wrapText="1" shrinkToFit="1"/>
    </xf>
    <xf numFmtId="3" fontId="7" fillId="0" borderId="22" xfId="0" applyNumberFormat="1" applyFont="1" applyFill="1" applyBorder="1" applyAlignment="1">
      <alignment horizontal="left" vertical="center" wrapText="1" shrinkToFit="1"/>
    </xf>
    <xf numFmtId="49" fontId="7" fillId="0" borderId="11" xfId="0" applyNumberFormat="1" applyFont="1" applyFill="1" applyBorder="1" applyAlignment="1">
      <alignment horizontal="left" vertical="center" wrapText="1" shrinkToFit="1"/>
    </xf>
    <xf numFmtId="3" fontId="7" fillId="0" borderId="10" xfId="0" applyNumberFormat="1" applyFont="1" applyFill="1" applyBorder="1" applyAlignment="1">
      <alignment horizontal="left" vertical="center" wrapText="1" shrinkToFit="1"/>
    </xf>
    <xf numFmtId="4" fontId="7" fillId="0" borderId="17" xfId="0" applyNumberFormat="1" applyFont="1" applyFill="1" applyBorder="1" applyAlignment="1">
      <alignment horizontal="left" vertical="center" wrapText="1"/>
    </xf>
    <xf numFmtId="49" fontId="7" fillId="0" borderId="52" xfId="0" applyNumberFormat="1" applyFont="1" applyFill="1" applyBorder="1" applyAlignment="1">
      <alignment horizontal="left" vertical="center" wrapText="1" shrinkToFit="1"/>
    </xf>
    <xf numFmtId="49" fontId="7" fillId="0" borderId="10" xfId="0" applyNumberFormat="1" applyFont="1" applyFill="1" applyBorder="1" applyAlignment="1">
      <alignment horizontal="left" wrapText="1" shrinkToFit="1"/>
    </xf>
    <xf numFmtId="49" fontId="7" fillId="0" borderId="17" xfId="0" applyNumberFormat="1" applyFont="1" applyFill="1" applyBorder="1" applyAlignment="1">
      <alignment horizontal="left" vertical="center" wrapText="1" shrinkToFit="1"/>
    </xf>
    <xf numFmtId="49" fontId="5" fillId="0" borderId="11" xfId="0" applyNumberFormat="1" applyFont="1" applyFill="1" applyBorder="1" applyAlignment="1">
      <alignment horizontal="left" wrapText="1" shrinkToFit="1"/>
    </xf>
    <xf numFmtId="49" fontId="5" fillId="0" borderId="10" xfId="0" applyNumberFormat="1" applyFont="1" applyFill="1" applyBorder="1" applyAlignment="1">
      <alignment horizontal="left" vertical="center" wrapText="1" shrinkToFit="1"/>
    </xf>
    <xf numFmtId="49" fontId="7" fillId="0" borderId="18" xfId="0" applyNumberFormat="1" applyFont="1" applyFill="1" applyBorder="1" applyAlignment="1">
      <alignment horizontal="left" vertical="center" wrapText="1" shrinkToFit="1"/>
    </xf>
    <xf numFmtId="0" fontId="59" fillId="0" borderId="0" xfId="0" applyFont="1" applyAlignment="1">
      <alignment/>
    </xf>
    <xf numFmtId="4" fontId="59" fillId="0" borderId="0" xfId="0" applyNumberFormat="1" applyFont="1" applyAlignment="1">
      <alignment horizontal="right"/>
    </xf>
    <xf numFmtId="0" fontId="60" fillId="0" borderId="53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" fontId="0" fillId="0" borderId="0" xfId="0" applyNumberFormat="1" applyAlignment="1">
      <alignment/>
    </xf>
    <xf numFmtId="4" fontId="61" fillId="0" borderId="0" xfId="0" applyNumberFormat="1" applyFont="1" applyAlignment="1">
      <alignment/>
    </xf>
    <xf numFmtId="49" fontId="7" fillId="0" borderId="53" xfId="0" applyNumberFormat="1" applyFont="1" applyFill="1" applyBorder="1" applyAlignment="1">
      <alignment horizontal="left" vertical="center" wrapText="1" shrinkToFit="1"/>
    </xf>
    <xf numFmtId="0" fontId="2" fillId="0" borderId="18" xfId="0" applyNumberFormat="1" applyFont="1" applyFill="1" applyBorder="1" applyAlignment="1">
      <alignment horizontal="right" vertical="center" wrapText="1"/>
    </xf>
    <xf numFmtId="14" fontId="6" fillId="0" borderId="53" xfId="81" applyNumberFormat="1" applyFont="1" applyFill="1" applyBorder="1" applyAlignment="1">
      <alignment horizontal="right" vertical="center"/>
    </xf>
    <xf numFmtId="14" fontId="6" fillId="0" borderId="37" xfId="0" applyNumberFormat="1" applyFont="1" applyFill="1" applyBorder="1" applyAlignment="1">
      <alignment horizontal="right" vertical="center"/>
    </xf>
    <xf numFmtId="14" fontId="6" fillId="0" borderId="13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textRotation="90" wrapText="1"/>
    </xf>
    <xf numFmtId="3" fontId="7" fillId="0" borderId="12" xfId="0" applyNumberFormat="1" applyFont="1" applyFill="1" applyBorder="1" applyAlignment="1">
      <alignment horizontal="left" vertical="center" wrapText="1" shrinkToFit="1"/>
    </xf>
    <xf numFmtId="3" fontId="6" fillId="33" borderId="10" xfId="0" applyNumberFormat="1" applyFont="1" applyFill="1" applyBorder="1" applyAlignment="1">
      <alignment horizontal="right" vertical="center"/>
    </xf>
    <xf numFmtId="4" fontId="6" fillId="0" borderId="23" xfId="0" applyNumberFormat="1" applyFont="1" applyFill="1" applyBorder="1" applyAlignment="1">
      <alignment horizontal="center" vertical="center" wrapText="1"/>
    </xf>
    <xf numFmtId="0" fontId="6" fillId="0" borderId="54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left" vertical="center" wrapText="1"/>
    </xf>
    <xf numFmtId="4" fontId="6" fillId="0" borderId="10" xfId="56" applyNumberFormat="1" applyFont="1" applyFill="1" applyBorder="1" applyAlignment="1">
      <alignment horizontal="center" vertical="center" wrapText="1"/>
      <protection/>
    </xf>
    <xf numFmtId="4" fontId="2" fillId="33" borderId="14" xfId="81" applyNumberFormat="1" applyFont="1" applyFill="1" applyBorder="1" applyAlignment="1">
      <alignment horizontal="right" vertical="center" wrapText="1"/>
    </xf>
    <xf numFmtId="4" fontId="6" fillId="0" borderId="10" xfId="81" applyNumberFormat="1" applyFont="1" applyFill="1" applyBorder="1" applyAlignment="1">
      <alignment horizontal="right"/>
    </xf>
    <xf numFmtId="4" fontId="2" fillId="0" borderId="14" xfId="8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4" fontId="56" fillId="0" borderId="12" xfId="0" applyNumberFormat="1" applyFont="1" applyFill="1" applyBorder="1" applyAlignment="1">
      <alignment/>
    </xf>
    <xf numFmtId="4" fontId="56" fillId="0" borderId="10" xfId="0" applyNumberFormat="1" applyFont="1" applyFill="1" applyBorder="1" applyAlignment="1">
      <alignment/>
    </xf>
    <xf numFmtId="3" fontId="62" fillId="0" borderId="12" xfId="0" applyNumberFormat="1" applyFont="1" applyFill="1" applyBorder="1" applyAlignment="1">
      <alignment horizontal="right" vertical="center"/>
    </xf>
    <xf numFmtId="43" fontId="6" fillId="0" borderId="12" xfId="8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 vertical="center"/>
    </xf>
    <xf numFmtId="3" fontId="6" fillId="33" borderId="12" xfId="0" applyNumberFormat="1" applyFont="1" applyFill="1" applyBorder="1" applyAlignment="1">
      <alignment horizontal="right" vertical="center"/>
    </xf>
    <xf numFmtId="4" fontId="56" fillId="0" borderId="32" xfId="0" applyNumberFormat="1" applyFont="1" applyFill="1" applyBorder="1" applyAlignment="1">
      <alignment/>
    </xf>
    <xf numFmtId="43" fontId="6" fillId="33" borderId="28" xfId="81" applyFont="1" applyFill="1" applyBorder="1" applyAlignment="1">
      <alignment horizontal="right" vertical="center" wrapText="1"/>
    </xf>
    <xf numFmtId="3" fontId="6" fillId="33" borderId="28" xfId="0" applyNumberFormat="1" applyFont="1" applyFill="1" applyBorder="1" applyAlignment="1">
      <alignment horizontal="center" vertical="center"/>
    </xf>
    <xf numFmtId="4" fontId="6" fillId="33" borderId="40" xfId="0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3" fontId="6" fillId="33" borderId="17" xfId="0" applyNumberFormat="1" applyFont="1" applyFill="1" applyBorder="1" applyAlignment="1">
      <alignment horizontal="center" vertical="center"/>
    </xf>
    <xf numFmtId="43" fontId="6" fillId="33" borderId="17" xfId="81" applyFont="1" applyFill="1" applyBorder="1" applyAlignment="1">
      <alignment horizontal="right" vertical="center" wrapText="1"/>
    </xf>
    <xf numFmtId="4" fontId="6" fillId="33" borderId="28" xfId="0" applyNumberFormat="1" applyFont="1" applyFill="1" applyBorder="1" applyAlignment="1">
      <alignment horizontal="right" vertical="center"/>
    </xf>
    <xf numFmtId="3" fontId="6" fillId="33" borderId="17" xfId="0" applyNumberFormat="1" applyFont="1" applyFill="1" applyBorder="1" applyAlignment="1">
      <alignment horizontal="center" vertical="center" wrapText="1"/>
    </xf>
    <xf numFmtId="4" fontId="6" fillId="33" borderId="12" xfId="0" applyNumberFormat="1" applyFont="1" applyFill="1" applyBorder="1" applyAlignment="1">
      <alignment horizontal="right" vertical="center"/>
    </xf>
    <xf numFmtId="43" fontId="6" fillId="33" borderId="28" xfId="81" applyFont="1" applyFill="1" applyBorder="1" applyAlignment="1">
      <alignment horizontal="right" vertical="center"/>
    </xf>
    <xf numFmtId="43" fontId="6" fillId="33" borderId="10" xfId="8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 vertical="center"/>
    </xf>
    <xf numFmtId="43" fontId="6" fillId="0" borderId="10" xfId="8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center" vertical="center"/>
    </xf>
    <xf numFmtId="43" fontId="6" fillId="0" borderId="17" xfId="81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>
      <alignment horizontal="right" vertical="center"/>
    </xf>
    <xf numFmtId="14" fontId="6" fillId="0" borderId="34" xfId="0" applyNumberFormat="1" applyFont="1" applyFill="1" applyBorder="1" applyAlignment="1">
      <alignment horizontal="center" vertical="center"/>
    </xf>
    <xf numFmtId="0" fontId="2" fillId="33" borderId="11" xfId="81" applyNumberFormat="1" applyFont="1" applyFill="1" applyBorder="1" applyAlignment="1">
      <alignment horizontal="center" vertical="center" wrapText="1"/>
    </xf>
    <xf numFmtId="0" fontId="57" fillId="0" borderId="10" xfId="0" applyNumberFormat="1" applyFont="1" applyBorder="1" applyAlignment="1">
      <alignment horizontal="center" vertical="center"/>
    </xf>
    <xf numFmtId="14" fontId="6" fillId="33" borderId="34" xfId="0" applyNumberFormat="1" applyFont="1" applyFill="1" applyBorder="1" applyAlignment="1">
      <alignment horizontal="right" vertical="center" wrapText="1"/>
    </xf>
    <xf numFmtId="14" fontId="6" fillId="33" borderId="33" xfId="0" applyNumberFormat="1" applyFont="1" applyFill="1" applyBorder="1" applyAlignment="1">
      <alignment horizontal="right" vertical="center" wrapText="1"/>
    </xf>
    <xf numFmtId="14" fontId="6" fillId="33" borderId="13" xfId="0" applyNumberFormat="1" applyFont="1" applyFill="1" applyBorder="1" applyAlignment="1">
      <alignment horizontal="right" vertical="center" wrapText="1"/>
    </xf>
    <xf numFmtId="14" fontId="6" fillId="33" borderId="10" xfId="0" applyNumberFormat="1" applyFont="1" applyFill="1" applyBorder="1" applyAlignment="1">
      <alignment horizontal="right" vertical="center"/>
    </xf>
    <xf numFmtId="14" fontId="6" fillId="0" borderId="34" xfId="0" applyNumberFormat="1" applyFont="1" applyFill="1" applyBorder="1" applyAlignment="1">
      <alignment horizontal="right" vertical="center"/>
    </xf>
    <xf numFmtId="0" fontId="7" fillId="33" borderId="28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49" fontId="6" fillId="0" borderId="46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49" fontId="2" fillId="0" borderId="50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49" fontId="14" fillId="0" borderId="17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 wrapText="1"/>
    </xf>
    <xf numFmtId="49" fontId="6" fillId="0" borderId="55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33" fillId="0" borderId="39" xfId="0" applyFont="1" applyFill="1" applyBorder="1" applyAlignment="1">
      <alignment horizontal="center"/>
    </xf>
    <xf numFmtId="0" fontId="33" fillId="0" borderId="55" xfId="0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6" fillId="0" borderId="56" xfId="0" applyNumberFormat="1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7" fillId="0" borderId="57" xfId="0" applyFont="1" applyFill="1" applyBorder="1" applyAlignment="1">
      <alignment horizontal="left" vertical="center" wrapText="1"/>
    </xf>
    <xf numFmtId="0" fontId="33" fillId="0" borderId="17" xfId="0" applyFont="1" applyFill="1" applyBorder="1" applyAlignment="1">
      <alignment/>
    </xf>
    <xf numFmtId="0" fontId="33" fillId="33" borderId="46" xfId="0" applyFont="1" applyFill="1" applyBorder="1" applyAlignment="1">
      <alignment horizontal="center" vertical="center"/>
    </xf>
    <xf numFmtId="0" fontId="33" fillId="33" borderId="29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center" vertical="center" textRotation="90" wrapText="1"/>
    </xf>
    <xf numFmtId="49" fontId="6" fillId="33" borderId="46" xfId="0" applyNumberFormat="1" applyFont="1" applyFill="1" applyBorder="1" applyAlignment="1">
      <alignment horizontal="center" vertical="center" wrapText="1"/>
    </xf>
    <xf numFmtId="49" fontId="6" fillId="33" borderId="29" xfId="0" applyNumberFormat="1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left" vertical="center"/>
    </xf>
    <xf numFmtId="49" fontId="14" fillId="0" borderId="58" xfId="0" applyNumberFormat="1" applyFont="1" applyFill="1" applyBorder="1" applyAlignment="1">
      <alignment horizontal="center" vertical="center" wrapText="1"/>
    </xf>
    <xf numFmtId="49" fontId="14" fillId="0" borderId="59" xfId="0" applyNumberFormat="1" applyFont="1" applyFill="1" applyBorder="1" applyAlignment="1">
      <alignment horizontal="center" vertical="center" wrapText="1"/>
    </xf>
    <xf numFmtId="49" fontId="14" fillId="0" borderId="60" xfId="0" applyNumberFormat="1" applyFont="1" applyFill="1" applyBorder="1" applyAlignment="1">
      <alignment horizontal="center" vertical="center" wrapText="1"/>
    </xf>
    <xf numFmtId="49" fontId="2" fillId="33" borderId="50" xfId="0" applyNumberFormat="1" applyFont="1" applyFill="1" applyBorder="1" applyAlignment="1">
      <alignment horizontal="center" vertical="center" wrapText="1"/>
    </xf>
    <xf numFmtId="49" fontId="2" fillId="33" borderId="47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textRotation="90" wrapText="1"/>
    </xf>
    <xf numFmtId="3" fontId="6" fillId="33" borderId="23" xfId="0" applyNumberFormat="1" applyFont="1" applyFill="1" applyBorder="1" applyAlignment="1">
      <alignment horizontal="center" vertical="center" wrapText="1"/>
    </xf>
    <xf numFmtId="3" fontId="6" fillId="33" borderId="41" xfId="0" applyNumberFormat="1" applyFont="1" applyFill="1" applyBorder="1" applyAlignment="1">
      <alignment horizontal="center" vertical="center" wrapText="1"/>
    </xf>
    <xf numFmtId="3" fontId="6" fillId="33" borderId="54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6" fillId="33" borderId="11" xfId="0" applyFont="1" applyFill="1" applyBorder="1" applyAlignment="1">
      <alignment horizontal="center" vertical="center" textRotation="90" wrapText="1"/>
    </xf>
    <xf numFmtId="0" fontId="6" fillId="33" borderId="18" xfId="0" applyFont="1" applyFill="1" applyBorder="1" applyAlignment="1">
      <alignment horizontal="center" vertical="center" textRotation="90" wrapText="1"/>
    </xf>
    <xf numFmtId="0" fontId="6" fillId="33" borderId="17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textRotation="90"/>
    </xf>
    <xf numFmtId="0" fontId="11" fillId="0" borderId="42" xfId="0" applyFont="1" applyFill="1" applyBorder="1" applyAlignment="1">
      <alignment horizontal="center" vertical="top" wrapText="1"/>
    </xf>
    <xf numFmtId="3" fontId="6" fillId="33" borderId="11" xfId="0" applyNumberFormat="1" applyFont="1" applyFill="1" applyBorder="1" applyAlignment="1">
      <alignment horizontal="center" vertical="center" textRotation="90" wrapText="1"/>
    </xf>
    <xf numFmtId="3" fontId="6" fillId="33" borderId="17" xfId="0" applyNumberFormat="1" applyFont="1" applyFill="1" applyBorder="1" applyAlignment="1">
      <alignment horizontal="center" vertical="center" textRotation="90" wrapText="1"/>
    </xf>
    <xf numFmtId="3" fontId="6" fillId="33" borderId="11" xfId="0" applyNumberFormat="1" applyFont="1" applyFill="1" applyBorder="1" applyAlignment="1">
      <alignment horizontal="center" vertical="center" textRotation="90" wrapText="1" shrinkToFit="1"/>
    </xf>
    <xf numFmtId="3" fontId="6" fillId="33" borderId="18" xfId="0" applyNumberFormat="1" applyFont="1" applyFill="1" applyBorder="1" applyAlignment="1">
      <alignment horizontal="center" vertical="center" textRotation="90" wrapText="1" shrinkToFit="1"/>
    </xf>
    <xf numFmtId="3" fontId="6" fillId="33" borderId="17" xfId="0" applyNumberFormat="1" applyFont="1" applyFill="1" applyBorder="1" applyAlignment="1">
      <alignment horizontal="center" vertical="center" textRotation="90" wrapText="1" shrinkToFit="1"/>
    </xf>
    <xf numFmtId="3" fontId="6" fillId="33" borderId="18" xfId="0" applyNumberFormat="1" applyFont="1" applyFill="1" applyBorder="1" applyAlignment="1">
      <alignment horizontal="center" vertical="center" textRotation="90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49" fontId="6" fillId="33" borderId="39" xfId="0" applyNumberFormat="1" applyFont="1" applyFill="1" applyBorder="1" applyAlignment="1">
      <alignment horizontal="center" vertical="center" wrapText="1"/>
    </xf>
    <xf numFmtId="49" fontId="6" fillId="33" borderId="55" xfId="0" applyNumberFormat="1" applyFont="1" applyFill="1" applyBorder="1" applyAlignment="1">
      <alignment horizontal="center" vertical="center" wrapText="1"/>
    </xf>
    <xf numFmtId="0" fontId="33" fillId="0" borderId="46" xfId="0" applyFont="1" applyFill="1" applyBorder="1" applyAlignment="1">
      <alignment horizontal="center"/>
    </xf>
    <xf numFmtId="0" fontId="33" fillId="0" borderId="29" xfId="0" applyFont="1" applyFill="1" applyBorder="1" applyAlignment="1">
      <alignment horizontal="center"/>
    </xf>
    <xf numFmtId="49" fontId="2" fillId="0" borderId="46" xfId="0" applyNumberFormat="1" applyFont="1" applyFill="1" applyBorder="1" applyAlignment="1">
      <alignment horizontal="center" vertical="center" wrapText="1"/>
    </xf>
    <xf numFmtId="0" fontId="33" fillId="0" borderId="50" xfId="0" applyFont="1" applyFill="1" applyBorder="1" applyAlignment="1">
      <alignment horizontal="center"/>
    </xf>
    <xf numFmtId="0" fontId="33" fillId="0" borderId="47" xfId="0" applyFont="1" applyFill="1" applyBorder="1" applyAlignment="1">
      <alignment horizontal="center"/>
    </xf>
    <xf numFmtId="0" fontId="33" fillId="33" borderId="39" xfId="0" applyFont="1" applyFill="1" applyBorder="1" applyAlignment="1">
      <alignment horizontal="center" vertical="center"/>
    </xf>
    <xf numFmtId="0" fontId="33" fillId="33" borderId="55" xfId="0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center" vertical="center" wrapText="1"/>
    </xf>
    <xf numFmtId="0" fontId="33" fillId="33" borderId="50" xfId="0" applyFont="1" applyFill="1" applyBorder="1" applyAlignment="1">
      <alignment horizontal="center"/>
    </xf>
    <xf numFmtId="0" fontId="33" fillId="33" borderId="47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1" fontId="10" fillId="0" borderId="0" xfId="0" applyNumberFormat="1" applyFont="1" applyFill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7" fillId="33" borderId="28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49" fontId="6" fillId="0" borderId="50" xfId="0" applyNumberFormat="1" applyFont="1" applyFill="1" applyBorder="1" applyAlignment="1">
      <alignment horizontal="center" vertical="center" wrapText="1"/>
    </xf>
    <xf numFmtId="49" fontId="6" fillId="0" borderId="47" xfId="0" applyNumberFormat="1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56" xfId="0" applyFont="1" applyFill="1" applyBorder="1" applyAlignment="1">
      <alignment horizontal="left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33" fillId="33" borderId="50" xfId="0" applyFont="1" applyFill="1" applyBorder="1" applyAlignment="1">
      <alignment horizontal="center" vertical="center"/>
    </xf>
    <xf numFmtId="0" fontId="33" fillId="33" borderId="47" xfId="0" applyFont="1" applyFill="1" applyBorder="1" applyAlignment="1">
      <alignment horizontal="center" vertical="center"/>
    </xf>
    <xf numFmtId="0" fontId="63" fillId="0" borderId="42" xfId="0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64" fillId="0" borderId="0" xfId="0" applyFont="1" applyAlignment="1">
      <alignment horizontal="right" vertical="top" wrapText="1"/>
    </xf>
    <xf numFmtId="0" fontId="63" fillId="0" borderId="0" xfId="0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6" xfId="57"/>
    <cellStyle name="Обычный 18" xfId="58"/>
    <cellStyle name="Обычный 2" xfId="59"/>
    <cellStyle name="Обычный 22" xfId="60"/>
    <cellStyle name="Обычный 23" xfId="61"/>
    <cellStyle name="Обычный 24" xfId="62"/>
    <cellStyle name="Обычный 25" xfId="63"/>
    <cellStyle name="Обычный 27" xfId="64"/>
    <cellStyle name="Обычный 29" xfId="65"/>
    <cellStyle name="Обычный 3" xfId="66"/>
    <cellStyle name="Обычный 30" xfId="67"/>
    <cellStyle name="Обычный 31" xfId="68"/>
    <cellStyle name="Обычный 32" xfId="69"/>
    <cellStyle name="Обычный 33" xfId="70"/>
    <cellStyle name="Обычный 34" xfId="71"/>
    <cellStyle name="Обычный 35" xfId="72"/>
    <cellStyle name="Обычный 7" xfId="73"/>
    <cellStyle name="Обычный 9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8"/>
  <sheetViews>
    <sheetView tabSelected="1" zoomScale="70" zoomScaleNormal="70" zoomScaleSheetLayoutView="75" zoomScalePageLayoutView="0" workbookViewId="0" topLeftCell="A345">
      <selection activeCell="AC285" sqref="AC285"/>
    </sheetView>
  </sheetViews>
  <sheetFormatPr defaultColWidth="9.140625" defaultRowHeight="15"/>
  <cols>
    <col min="1" max="1" width="6.28125" style="23" bestFit="1" customWidth="1"/>
    <col min="2" max="2" width="42.28125" style="23" customWidth="1"/>
    <col min="3" max="3" width="9.00390625" style="23" customWidth="1"/>
    <col min="4" max="5" width="6.57421875" style="23" customWidth="1"/>
    <col min="6" max="6" width="6.140625" style="23" customWidth="1"/>
    <col min="7" max="7" width="4.140625" style="23" bestFit="1" customWidth="1"/>
    <col min="8" max="8" width="14.28125" style="21" customWidth="1"/>
    <col min="9" max="9" width="14.00390625" style="21" customWidth="1"/>
    <col min="10" max="11" width="13.28125" style="21" customWidth="1"/>
    <col min="12" max="12" width="49.421875" style="24" customWidth="1"/>
    <col min="13" max="13" width="18.00390625" style="455" customWidth="1"/>
    <col min="14" max="14" width="9.7109375" style="455" bestFit="1" customWidth="1"/>
    <col min="15" max="15" width="16.140625" style="455" customWidth="1"/>
    <col min="16" max="16" width="6.57421875" style="455" customWidth="1"/>
    <col min="17" max="17" width="19.421875" style="456" customWidth="1"/>
    <col min="18" max="18" width="5.57421875" style="455" bestFit="1" customWidth="1"/>
    <col min="19" max="20" width="10.00390625" style="455" customWidth="1"/>
    <col min="21" max="21" width="12.421875" style="458" customWidth="1"/>
    <col min="22" max="212" width="9.140625" style="14" customWidth="1"/>
    <col min="213" max="213" width="6.140625" style="14" bestFit="1" customWidth="1"/>
    <col min="214" max="214" width="36.140625" style="14" customWidth="1"/>
    <col min="215" max="216" width="6.57421875" style="14" customWidth="1"/>
    <col min="217" max="217" width="20.8515625" style="14" bestFit="1" customWidth="1"/>
    <col min="218" max="219" width="4.00390625" style="14" bestFit="1" customWidth="1"/>
    <col min="220" max="223" width="8.7109375" style="14" customWidth="1"/>
    <col min="224" max="224" width="13.00390625" style="14" customWidth="1"/>
    <col min="225" max="228" width="13.140625" style="14" customWidth="1"/>
    <col min="229" max="229" width="5.00390625" style="14" bestFit="1" customWidth="1"/>
    <col min="230" max="231" width="9.8515625" style="14" customWidth="1"/>
    <col min="232" max="232" width="11.28125" style="14" customWidth="1"/>
    <col min="233" max="16384" width="9.140625" style="14" customWidth="1"/>
  </cols>
  <sheetData>
    <row r="1" spans="5:21" s="365" customFormat="1" ht="52.5" customHeight="1">
      <c r="E1" s="366"/>
      <c r="H1" s="367"/>
      <c r="I1" s="367"/>
      <c r="J1" s="367"/>
      <c r="K1" s="368"/>
      <c r="L1" s="369"/>
      <c r="M1" s="369"/>
      <c r="N1" s="554" t="s">
        <v>190</v>
      </c>
      <c r="O1" s="554"/>
      <c r="P1" s="554"/>
      <c r="Q1" s="554"/>
      <c r="R1" s="554"/>
      <c r="S1" s="554"/>
      <c r="T1" s="554"/>
      <c r="U1" s="554"/>
    </row>
    <row r="2" spans="1:21" ht="55.5" customHeight="1">
      <c r="A2" s="20"/>
      <c r="B2" s="20"/>
      <c r="C2" s="20"/>
      <c r="D2" s="20"/>
      <c r="E2" s="20"/>
      <c r="F2" s="20"/>
      <c r="G2" s="20"/>
      <c r="H2" s="23"/>
      <c r="I2" s="23"/>
      <c r="J2" s="20"/>
      <c r="K2" s="20"/>
      <c r="L2" s="20"/>
      <c r="M2" s="436"/>
      <c r="N2" s="555" t="s">
        <v>179</v>
      </c>
      <c r="O2" s="555"/>
      <c r="P2" s="555"/>
      <c r="Q2" s="555"/>
      <c r="R2" s="555"/>
      <c r="S2" s="555"/>
      <c r="T2" s="555"/>
      <c r="U2" s="555"/>
    </row>
    <row r="3" spans="1:21" ht="30.75" customHeight="1" hidden="1">
      <c r="A3" s="20"/>
      <c r="B3" s="20"/>
      <c r="C3" s="20"/>
      <c r="D3" s="20"/>
      <c r="E3" s="20"/>
      <c r="F3" s="20"/>
      <c r="G3" s="20"/>
      <c r="H3" s="23"/>
      <c r="I3" s="23"/>
      <c r="J3" s="20"/>
      <c r="K3" s="20"/>
      <c r="L3" s="20"/>
      <c r="M3" s="436"/>
      <c r="N3" s="555"/>
      <c r="O3" s="555"/>
      <c r="P3" s="555"/>
      <c r="Q3" s="555"/>
      <c r="R3" s="555"/>
      <c r="S3" s="555"/>
      <c r="T3" s="555"/>
      <c r="U3" s="555"/>
    </row>
    <row r="4" spans="1:21" ht="44.25" customHeight="1">
      <c r="A4" s="528" t="s">
        <v>143</v>
      </c>
      <c r="B4" s="528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528"/>
      <c r="N4" s="528"/>
      <c r="O4" s="528"/>
      <c r="P4" s="528"/>
      <c r="Q4" s="528"/>
      <c r="R4" s="528"/>
      <c r="S4" s="528"/>
      <c r="T4" s="528"/>
      <c r="U4" s="528"/>
    </row>
    <row r="5" spans="1:21" s="4" customFormat="1" ht="53.25" customHeight="1">
      <c r="A5" s="526" t="s">
        <v>0</v>
      </c>
      <c r="B5" s="526" t="s">
        <v>1</v>
      </c>
      <c r="C5" s="522" t="s">
        <v>32</v>
      </c>
      <c r="D5" s="523" t="s">
        <v>34</v>
      </c>
      <c r="E5" s="523" t="s">
        <v>37</v>
      </c>
      <c r="F5" s="527" t="s">
        <v>31</v>
      </c>
      <c r="G5" s="527" t="s">
        <v>2</v>
      </c>
      <c r="H5" s="507" t="s">
        <v>23</v>
      </c>
      <c r="I5" s="507" t="s">
        <v>38</v>
      </c>
      <c r="J5" s="529" t="s">
        <v>44</v>
      </c>
      <c r="K5" s="516" t="s">
        <v>39</v>
      </c>
      <c r="L5" s="531" t="s">
        <v>36</v>
      </c>
      <c r="M5" s="517" t="s">
        <v>35</v>
      </c>
      <c r="N5" s="518"/>
      <c r="O5" s="518"/>
      <c r="P5" s="518"/>
      <c r="Q5" s="518"/>
      <c r="R5" s="519"/>
      <c r="S5" s="516" t="s">
        <v>5</v>
      </c>
      <c r="T5" s="516" t="s">
        <v>6</v>
      </c>
      <c r="U5" s="522" t="s">
        <v>7</v>
      </c>
    </row>
    <row r="6" spans="1:21" s="4" customFormat="1" ht="15" customHeight="1">
      <c r="A6" s="526"/>
      <c r="B6" s="526"/>
      <c r="C6" s="522"/>
      <c r="D6" s="524"/>
      <c r="E6" s="524"/>
      <c r="F6" s="527"/>
      <c r="G6" s="527"/>
      <c r="H6" s="507"/>
      <c r="I6" s="507"/>
      <c r="J6" s="534"/>
      <c r="K6" s="516"/>
      <c r="L6" s="532"/>
      <c r="M6" s="529" t="s">
        <v>33</v>
      </c>
      <c r="N6" s="535" t="s">
        <v>9</v>
      </c>
      <c r="O6" s="535"/>
      <c r="P6" s="535"/>
      <c r="Q6" s="535"/>
      <c r="R6" s="535"/>
      <c r="S6" s="516"/>
      <c r="T6" s="516"/>
      <c r="U6" s="522"/>
    </row>
    <row r="7" spans="1:21" s="4" customFormat="1" ht="240.75" customHeight="1">
      <c r="A7" s="526"/>
      <c r="B7" s="526"/>
      <c r="C7" s="522"/>
      <c r="D7" s="524"/>
      <c r="E7" s="524"/>
      <c r="F7" s="527"/>
      <c r="G7" s="527"/>
      <c r="H7" s="507"/>
      <c r="I7" s="507"/>
      <c r="J7" s="530"/>
      <c r="K7" s="516"/>
      <c r="L7" s="533"/>
      <c r="M7" s="530"/>
      <c r="N7" s="426" t="s">
        <v>10</v>
      </c>
      <c r="O7" s="426" t="s">
        <v>11</v>
      </c>
      <c r="P7" s="426" t="s">
        <v>12</v>
      </c>
      <c r="Q7" s="426" t="s">
        <v>13</v>
      </c>
      <c r="R7" s="426" t="s">
        <v>14</v>
      </c>
      <c r="S7" s="516"/>
      <c r="T7" s="516"/>
      <c r="U7" s="522"/>
    </row>
    <row r="8" spans="1:21" s="4" customFormat="1" ht="15.75" customHeight="1">
      <c r="A8" s="526"/>
      <c r="B8" s="526"/>
      <c r="C8" s="522"/>
      <c r="D8" s="525"/>
      <c r="E8" s="525"/>
      <c r="F8" s="527"/>
      <c r="G8" s="527"/>
      <c r="H8" s="115" t="s">
        <v>15</v>
      </c>
      <c r="I8" s="115" t="s">
        <v>15</v>
      </c>
      <c r="J8" s="162" t="s">
        <v>15</v>
      </c>
      <c r="K8" s="162" t="s">
        <v>16</v>
      </c>
      <c r="L8" s="26"/>
      <c r="M8" s="425"/>
      <c r="N8" s="425" t="s">
        <v>17</v>
      </c>
      <c r="O8" s="425" t="s">
        <v>17</v>
      </c>
      <c r="P8" s="425" t="s">
        <v>17</v>
      </c>
      <c r="Q8" s="183" t="s">
        <v>17</v>
      </c>
      <c r="R8" s="425"/>
      <c r="S8" s="425" t="s">
        <v>18</v>
      </c>
      <c r="T8" s="425" t="s">
        <v>18</v>
      </c>
      <c r="U8" s="522"/>
    </row>
    <row r="9" spans="1:21" s="4" customFormat="1" ht="1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8">
        <v>7</v>
      </c>
      <c r="H9" s="116">
        <v>8</v>
      </c>
      <c r="I9" s="116">
        <v>9</v>
      </c>
      <c r="J9" s="28">
        <v>10</v>
      </c>
      <c r="K9" s="26">
        <v>11</v>
      </c>
      <c r="L9" s="28">
        <v>12</v>
      </c>
      <c r="M9" s="28">
        <v>13</v>
      </c>
      <c r="N9" s="28">
        <v>14</v>
      </c>
      <c r="O9" s="28">
        <v>15</v>
      </c>
      <c r="P9" s="28">
        <v>16</v>
      </c>
      <c r="Q9" s="428">
        <v>17</v>
      </c>
      <c r="R9" s="28">
        <v>18</v>
      </c>
      <c r="S9" s="28">
        <v>19</v>
      </c>
      <c r="T9" s="28">
        <v>20</v>
      </c>
      <c r="U9" s="28">
        <v>21</v>
      </c>
    </row>
    <row r="10" spans="1:21" s="3" customFormat="1" ht="15">
      <c r="A10" s="520" t="s">
        <v>45</v>
      </c>
      <c r="B10" s="520"/>
      <c r="C10" s="29" t="s">
        <v>19</v>
      </c>
      <c r="D10" s="29" t="s">
        <v>19</v>
      </c>
      <c r="E10" s="29" t="s">
        <v>19</v>
      </c>
      <c r="F10" s="29" t="s">
        <v>19</v>
      </c>
      <c r="G10" s="29" t="s">
        <v>19</v>
      </c>
      <c r="H10" s="102">
        <f>H12+H145+H286</f>
        <v>311963.45999999996</v>
      </c>
      <c r="I10" s="102">
        <f>I12+I145+I286</f>
        <v>267803</v>
      </c>
      <c r="J10" s="364">
        <f>J12+J145+J286</f>
        <v>99752.87999999998</v>
      </c>
      <c r="K10" s="102">
        <f>K12+K145+K286</f>
        <v>10894</v>
      </c>
      <c r="L10" s="31" t="s">
        <v>19</v>
      </c>
      <c r="M10" s="102">
        <f>M12+M145+M286</f>
        <v>454185242</v>
      </c>
      <c r="N10" s="30">
        <v>0</v>
      </c>
      <c r="O10" s="364">
        <f>O12+O145+O286</f>
        <v>228511517.97000003</v>
      </c>
      <c r="P10" s="30">
        <v>0</v>
      </c>
      <c r="Q10" s="102">
        <f>Q12+Q145+Q286</f>
        <v>225673724.03000003</v>
      </c>
      <c r="R10" s="30">
        <v>0</v>
      </c>
      <c r="S10" s="30" t="s">
        <v>19</v>
      </c>
      <c r="T10" s="30" t="s">
        <v>19</v>
      </c>
      <c r="U10" s="29" t="s">
        <v>19</v>
      </c>
    </row>
    <row r="11" spans="1:21" s="3" customFormat="1" ht="26.25" customHeight="1">
      <c r="A11" s="521" t="s">
        <v>76</v>
      </c>
      <c r="B11" s="521"/>
      <c r="C11" s="521"/>
      <c r="D11" s="521"/>
      <c r="E11" s="521"/>
      <c r="F11" s="521"/>
      <c r="G11" s="521"/>
      <c r="H11" s="521"/>
      <c r="I11" s="521"/>
      <c r="J11" s="521"/>
      <c r="K11" s="521"/>
      <c r="L11" s="521"/>
      <c r="M11" s="521"/>
      <c r="N11" s="521"/>
      <c r="O11" s="521"/>
      <c r="P11" s="521"/>
      <c r="Q11" s="521"/>
      <c r="R11" s="521"/>
      <c r="S11" s="521"/>
      <c r="T11" s="521"/>
      <c r="U11" s="521"/>
    </row>
    <row r="12" spans="1:21" s="3" customFormat="1" ht="24.75" customHeight="1" thickBot="1">
      <c r="A12" s="32"/>
      <c r="B12" s="33" t="s">
        <v>46</v>
      </c>
      <c r="C12" s="34" t="s">
        <v>19</v>
      </c>
      <c r="D12" s="34" t="s">
        <v>19</v>
      </c>
      <c r="E12" s="34" t="s">
        <v>19</v>
      </c>
      <c r="F12" s="34" t="s">
        <v>19</v>
      </c>
      <c r="G12" s="34" t="s">
        <v>19</v>
      </c>
      <c r="H12" s="38">
        <f>H16+H23+H26+H28+H30+H32+H34+H38+H41+H44+H48+H53+H55+H58+H61+H64+H67+H73+H76+H79+H82+H89+H94+H98+H103+H110+H116+H123+H125+H127+H133+H140+H143</f>
        <v>100448.4</v>
      </c>
      <c r="I12" s="38">
        <f>I16+I23+I26+I28+I30+I32+I34+I38+I41+I44+I48+I53+I55+I58+I61+I64+I67+I73+I76+I79+I82+I89+I94+I98+I103+I110+I116+I123+I125+I127+I133+I140+I143</f>
        <v>85982.59999999999</v>
      </c>
      <c r="J12" s="38">
        <f>J16+J23+J26+J28+J30+J32+J34+J38+J41+J44+J48+J53+J55+J58+J61+J64+J67+J73+J76+J79+J82+J89+J94+J98+J103+J110+J116+J123+J125+J127+J133+J140+J143</f>
        <v>32036.61</v>
      </c>
      <c r="K12" s="466">
        <f>K16+K23+K26+K28+K30+K32+K34+K38+K41+K44+K48+K53+K55+K58+K61+K64+K67+K73+K76+K79+K82+K89+K94+K98+K103+K110+K116+K123+K125+K127+K133+K140+K143</f>
        <v>3351</v>
      </c>
      <c r="L12" s="37" t="s">
        <v>19</v>
      </c>
      <c r="M12" s="173">
        <f>M16+M23+M26+M28+M30+M32+M34+M38+M41+M44+M48+M53+M55+M58+M61+M64+M67+M73+M76+M79+M82+M89+M94+M98+M103+M110+M116+M123+M125+M127+M133+M140+M143</f>
        <v>130282318</v>
      </c>
      <c r="N12" s="36">
        <v>0</v>
      </c>
      <c r="O12" s="372">
        <f>O16+O23+O26+O28+O30+O32+O34+O38+O41+O44+O48+O53+O55+O58+O61+O64+O67+O73+O76+O79+O82+O89+O94+O98+O103+O110+O116+O123+O125+O127+O133+O140+O143</f>
        <v>50175122.580000006</v>
      </c>
      <c r="P12" s="39"/>
      <c r="Q12" s="173">
        <f>Q16+Q23+Q26+Q28+Q30+Q32+Q34+Q38+Q41+Q44+Q48+Q53+Q55+Q58+Q61+Q64+Q67+Q73+Q76+Q79+Q82+Q89+Q94+Q98+Q103+Q110+Q116+Q123+Q125+Q127+Q133+Q140+Q143</f>
        <v>80107195.42000002</v>
      </c>
      <c r="R12" s="35">
        <v>0</v>
      </c>
      <c r="S12" s="35" t="s">
        <v>19</v>
      </c>
      <c r="T12" s="35" t="s">
        <v>19</v>
      </c>
      <c r="U12" s="34" t="s">
        <v>19</v>
      </c>
    </row>
    <row r="13" spans="1:21" s="3" customFormat="1" ht="27" customHeight="1" thickBot="1">
      <c r="A13" s="476" t="s">
        <v>40</v>
      </c>
      <c r="B13" s="485" t="s">
        <v>173</v>
      </c>
      <c r="C13" s="295" t="s">
        <v>48</v>
      </c>
      <c r="D13" s="347">
        <v>1982</v>
      </c>
      <c r="E13" s="347">
        <v>1982</v>
      </c>
      <c r="F13" s="348" t="s">
        <v>49</v>
      </c>
      <c r="G13" s="295">
        <v>4</v>
      </c>
      <c r="H13" s="349">
        <v>3256.1</v>
      </c>
      <c r="I13" s="349">
        <v>2817.4</v>
      </c>
      <c r="J13" s="350">
        <v>1070</v>
      </c>
      <c r="K13" s="297">
        <v>228</v>
      </c>
      <c r="L13" s="402" t="s">
        <v>89</v>
      </c>
      <c r="M13" s="219">
        <v>229067</v>
      </c>
      <c r="N13" s="124"/>
      <c r="O13" s="220">
        <f>M13-Q13</f>
        <v>88219.68</v>
      </c>
      <c r="P13" s="221"/>
      <c r="Q13" s="220">
        <v>140847.32</v>
      </c>
      <c r="R13" s="124"/>
      <c r="S13" s="220">
        <f>M13/H13</f>
        <v>70.35011209729431</v>
      </c>
      <c r="T13" s="220">
        <v>70.35</v>
      </c>
      <c r="U13" s="222">
        <v>44196</v>
      </c>
    </row>
    <row r="14" spans="1:21" s="3" customFormat="1" ht="27" customHeight="1" thickBot="1">
      <c r="A14" s="477"/>
      <c r="B14" s="486"/>
      <c r="C14" s="201" t="s">
        <v>48</v>
      </c>
      <c r="D14" s="202">
        <v>1982</v>
      </c>
      <c r="E14" s="202">
        <v>1982</v>
      </c>
      <c r="F14" s="203" t="s">
        <v>49</v>
      </c>
      <c r="G14" s="201">
        <v>4</v>
      </c>
      <c r="H14" s="351">
        <v>3256.1</v>
      </c>
      <c r="I14" s="351">
        <v>2817.4</v>
      </c>
      <c r="J14" s="204">
        <v>1070</v>
      </c>
      <c r="K14" s="115">
        <v>228</v>
      </c>
      <c r="L14" s="236" t="s">
        <v>174</v>
      </c>
      <c r="M14" s="237">
        <v>229066</v>
      </c>
      <c r="N14" s="125"/>
      <c r="O14" s="220">
        <f>M14-Q14</f>
        <v>88219.29999999999</v>
      </c>
      <c r="P14" s="352"/>
      <c r="Q14" s="206">
        <v>140846.7</v>
      </c>
      <c r="R14" s="125"/>
      <c r="S14" s="220">
        <f>M14/H14</f>
        <v>70.3498049814195</v>
      </c>
      <c r="T14" s="206">
        <v>70.35</v>
      </c>
      <c r="U14" s="332">
        <v>44196</v>
      </c>
    </row>
    <row r="15" spans="1:21" s="3" customFormat="1" ht="27" customHeight="1">
      <c r="A15" s="477"/>
      <c r="B15" s="486"/>
      <c r="C15" s="201" t="s">
        <v>48</v>
      </c>
      <c r="D15" s="202">
        <v>1982</v>
      </c>
      <c r="E15" s="202">
        <v>1982</v>
      </c>
      <c r="F15" s="203" t="s">
        <v>49</v>
      </c>
      <c r="G15" s="201">
        <v>4</v>
      </c>
      <c r="H15" s="351">
        <v>3256.1</v>
      </c>
      <c r="I15" s="351">
        <v>2817.4</v>
      </c>
      <c r="J15" s="204">
        <v>1070</v>
      </c>
      <c r="K15" s="115">
        <v>228</v>
      </c>
      <c r="L15" s="236" t="s">
        <v>93</v>
      </c>
      <c r="M15" s="237">
        <v>305422</v>
      </c>
      <c r="N15" s="125"/>
      <c r="O15" s="220">
        <f>M15-Q15</f>
        <v>117626</v>
      </c>
      <c r="P15" s="352"/>
      <c r="Q15" s="206">
        <v>187796</v>
      </c>
      <c r="R15" s="125"/>
      <c r="S15" s="220">
        <f>M15/H15</f>
        <v>93.79994471914253</v>
      </c>
      <c r="T15" s="206">
        <v>93.8</v>
      </c>
      <c r="U15" s="332">
        <v>44196</v>
      </c>
    </row>
    <row r="16" spans="1:21" s="3" customFormat="1" ht="15.75" thickBot="1">
      <c r="A16" s="346"/>
      <c r="B16" s="353" t="s">
        <v>43</v>
      </c>
      <c r="C16" s="214" t="s">
        <v>19</v>
      </c>
      <c r="D16" s="214" t="s">
        <v>19</v>
      </c>
      <c r="E16" s="214" t="s">
        <v>19</v>
      </c>
      <c r="F16" s="214" t="s">
        <v>19</v>
      </c>
      <c r="G16" s="214" t="s">
        <v>19</v>
      </c>
      <c r="H16" s="121">
        <v>3256.1</v>
      </c>
      <c r="I16" s="121">
        <v>2817.4</v>
      </c>
      <c r="J16" s="121">
        <v>1070</v>
      </c>
      <c r="K16" s="215">
        <f>K15</f>
        <v>228</v>
      </c>
      <c r="L16" s="304" t="s">
        <v>19</v>
      </c>
      <c r="M16" s="217">
        <f>SUM(M13:M15)</f>
        <v>763555</v>
      </c>
      <c r="N16" s="217">
        <f>SUM(N13:N15)</f>
        <v>0</v>
      </c>
      <c r="O16" s="217">
        <f>SUM(O13:O15)</f>
        <v>294064.98</v>
      </c>
      <c r="P16" s="217">
        <f>SUM(P13:P15)</f>
        <v>0</v>
      </c>
      <c r="Q16" s="217">
        <f>SUM(Q13:Q15)</f>
        <v>469490.02</v>
      </c>
      <c r="R16" s="159">
        <v>0</v>
      </c>
      <c r="S16" s="159" t="s">
        <v>19</v>
      </c>
      <c r="T16" s="159" t="s">
        <v>19</v>
      </c>
      <c r="U16" s="218" t="s">
        <v>19</v>
      </c>
    </row>
    <row r="17" spans="1:21" s="3" customFormat="1" ht="15.75" thickBot="1">
      <c r="A17" s="476" t="s">
        <v>41</v>
      </c>
      <c r="B17" s="478" t="s">
        <v>47</v>
      </c>
      <c r="C17" s="193" t="s">
        <v>48</v>
      </c>
      <c r="D17" s="194">
        <v>1976</v>
      </c>
      <c r="E17" s="194">
        <v>1976</v>
      </c>
      <c r="F17" s="195" t="s">
        <v>49</v>
      </c>
      <c r="G17" s="193">
        <v>4</v>
      </c>
      <c r="H17" s="119">
        <v>3575.3</v>
      </c>
      <c r="I17" s="119">
        <v>3168.9</v>
      </c>
      <c r="J17" s="196">
        <v>1073.5</v>
      </c>
      <c r="K17" s="197">
        <v>117</v>
      </c>
      <c r="L17" s="402" t="s">
        <v>51</v>
      </c>
      <c r="M17" s="437">
        <v>7540830</v>
      </c>
      <c r="N17" s="124"/>
      <c r="O17" s="198">
        <f>M17-Q17</f>
        <v>2904170.54</v>
      </c>
      <c r="P17" s="199"/>
      <c r="Q17" s="198">
        <v>4636659.46</v>
      </c>
      <c r="R17" s="153"/>
      <c r="S17" s="198">
        <f>M17/J17</f>
        <v>7024.527247321845</v>
      </c>
      <c r="T17" s="198">
        <v>7521.62</v>
      </c>
      <c r="U17" s="200">
        <v>44196</v>
      </c>
    </row>
    <row r="18" spans="1:21" s="3" customFormat="1" ht="15.75" thickBot="1">
      <c r="A18" s="477"/>
      <c r="B18" s="479"/>
      <c r="C18" s="201" t="s">
        <v>48</v>
      </c>
      <c r="D18" s="202">
        <v>1976</v>
      </c>
      <c r="E18" s="202">
        <v>1976</v>
      </c>
      <c r="F18" s="203" t="s">
        <v>49</v>
      </c>
      <c r="G18" s="201">
        <v>4</v>
      </c>
      <c r="H18" s="120">
        <v>3575.3</v>
      </c>
      <c r="I18" s="120">
        <v>3168.9</v>
      </c>
      <c r="J18" s="204">
        <v>1073.5</v>
      </c>
      <c r="K18" s="115">
        <v>117</v>
      </c>
      <c r="L18" s="205" t="s">
        <v>60</v>
      </c>
      <c r="M18" s="438">
        <v>3984215</v>
      </c>
      <c r="N18" s="117"/>
      <c r="O18" s="198">
        <f aca="true" t="shared" si="0" ref="O18:O27">M18-Q18</f>
        <v>1534425.23</v>
      </c>
      <c r="P18" s="207"/>
      <c r="Q18" s="206">
        <v>2449789.77</v>
      </c>
      <c r="R18" s="117"/>
      <c r="S18" s="206">
        <f>M18/H18</f>
        <v>1114.3722205129638</v>
      </c>
      <c r="T18" s="206">
        <v>1294.3</v>
      </c>
      <c r="U18" s="208">
        <v>44196</v>
      </c>
    </row>
    <row r="19" spans="1:21" s="3" customFormat="1" ht="15.75" thickBot="1">
      <c r="A19" s="477"/>
      <c r="B19" s="479"/>
      <c r="C19" s="201" t="s">
        <v>48</v>
      </c>
      <c r="D19" s="202">
        <v>1976</v>
      </c>
      <c r="E19" s="202">
        <v>1976</v>
      </c>
      <c r="F19" s="203" t="s">
        <v>49</v>
      </c>
      <c r="G19" s="201">
        <v>4</v>
      </c>
      <c r="H19" s="120">
        <v>3575.3</v>
      </c>
      <c r="I19" s="120">
        <v>3168.9</v>
      </c>
      <c r="J19" s="204">
        <v>1073.5</v>
      </c>
      <c r="K19" s="115">
        <v>117</v>
      </c>
      <c r="L19" s="205" t="s">
        <v>61</v>
      </c>
      <c r="M19" s="438">
        <v>1643649</v>
      </c>
      <c r="N19" s="117"/>
      <c r="O19" s="198">
        <f t="shared" si="0"/>
        <v>633012.15</v>
      </c>
      <c r="P19" s="207"/>
      <c r="Q19" s="206">
        <v>1010636.85</v>
      </c>
      <c r="R19" s="117"/>
      <c r="S19" s="206">
        <f>M19/H19</f>
        <v>459.7233798562358</v>
      </c>
      <c r="T19" s="206">
        <v>814.92</v>
      </c>
      <c r="U19" s="208">
        <v>44196</v>
      </c>
    </row>
    <row r="20" spans="1:21" s="3" customFormat="1" ht="15.75" thickBot="1">
      <c r="A20" s="477"/>
      <c r="B20" s="479"/>
      <c r="C20" s="201" t="s">
        <v>48</v>
      </c>
      <c r="D20" s="202">
        <v>1976</v>
      </c>
      <c r="E20" s="202">
        <v>1976</v>
      </c>
      <c r="F20" s="203" t="s">
        <v>49</v>
      </c>
      <c r="G20" s="201">
        <v>4</v>
      </c>
      <c r="H20" s="120">
        <v>3575.3</v>
      </c>
      <c r="I20" s="120">
        <v>3168.9</v>
      </c>
      <c r="J20" s="204">
        <v>1073.5</v>
      </c>
      <c r="K20" s="115">
        <v>117</v>
      </c>
      <c r="L20" s="205" t="s">
        <v>62</v>
      </c>
      <c r="M20" s="438">
        <v>918666</v>
      </c>
      <c r="N20" s="117"/>
      <c r="O20" s="198">
        <f t="shared" si="0"/>
        <v>353802.26</v>
      </c>
      <c r="P20" s="207"/>
      <c r="Q20" s="206">
        <v>564863.74</v>
      </c>
      <c r="R20" s="117"/>
      <c r="S20" s="206">
        <f>M20/H20</f>
        <v>256.9479484239085</v>
      </c>
      <c r="T20" s="206">
        <v>348.5</v>
      </c>
      <c r="U20" s="208">
        <v>44196</v>
      </c>
    </row>
    <row r="21" spans="1:21" s="3" customFormat="1" ht="15.75" thickBot="1">
      <c r="A21" s="477"/>
      <c r="B21" s="479"/>
      <c r="C21" s="201" t="s">
        <v>48</v>
      </c>
      <c r="D21" s="202">
        <v>1976</v>
      </c>
      <c r="E21" s="202">
        <v>1976</v>
      </c>
      <c r="F21" s="203" t="s">
        <v>49</v>
      </c>
      <c r="G21" s="201">
        <v>4</v>
      </c>
      <c r="H21" s="120">
        <v>3575.3</v>
      </c>
      <c r="I21" s="120">
        <v>3168.9</v>
      </c>
      <c r="J21" s="204">
        <v>1073.5</v>
      </c>
      <c r="K21" s="115">
        <v>117</v>
      </c>
      <c r="L21" s="205" t="s">
        <v>92</v>
      </c>
      <c r="M21" s="438">
        <v>708113</v>
      </c>
      <c r="N21" s="117"/>
      <c r="O21" s="198">
        <f t="shared" si="0"/>
        <v>272712.81</v>
      </c>
      <c r="P21" s="207"/>
      <c r="Q21" s="206">
        <v>435400.19</v>
      </c>
      <c r="R21" s="117"/>
      <c r="S21" s="206">
        <f>M21/H21</f>
        <v>198.05694627024306</v>
      </c>
      <c r="T21" s="206">
        <v>404.68</v>
      </c>
      <c r="U21" s="208">
        <v>44196</v>
      </c>
    </row>
    <row r="22" spans="1:21" s="3" customFormat="1" ht="15">
      <c r="A22" s="477"/>
      <c r="B22" s="484"/>
      <c r="C22" s="201" t="s">
        <v>48</v>
      </c>
      <c r="D22" s="202">
        <v>1976</v>
      </c>
      <c r="E22" s="202">
        <v>1976</v>
      </c>
      <c r="F22" s="203" t="s">
        <v>49</v>
      </c>
      <c r="G22" s="201">
        <v>4</v>
      </c>
      <c r="H22" s="120">
        <v>3575.3</v>
      </c>
      <c r="I22" s="120">
        <v>3168.9</v>
      </c>
      <c r="J22" s="204">
        <v>1073.5</v>
      </c>
      <c r="K22" s="115">
        <v>117</v>
      </c>
      <c r="L22" s="205" t="s">
        <v>94</v>
      </c>
      <c r="M22" s="438">
        <v>1767155</v>
      </c>
      <c r="N22" s="117"/>
      <c r="O22" s="198">
        <f t="shared" si="0"/>
        <v>680577.53</v>
      </c>
      <c r="P22" s="210"/>
      <c r="Q22" s="209">
        <v>1086577.47</v>
      </c>
      <c r="R22" s="211"/>
      <c r="S22" s="206">
        <f>M22/H22</f>
        <v>494.2676139065253</v>
      </c>
      <c r="T22" s="209">
        <v>500.41</v>
      </c>
      <c r="U22" s="212">
        <v>44196</v>
      </c>
    </row>
    <row r="23" spans="1:21" s="3" customFormat="1" ht="16.5" customHeight="1" thickBot="1">
      <c r="A23" s="494"/>
      <c r="B23" s="213" t="s">
        <v>43</v>
      </c>
      <c r="C23" s="214" t="s">
        <v>19</v>
      </c>
      <c r="D23" s="214" t="s">
        <v>19</v>
      </c>
      <c r="E23" s="214" t="s">
        <v>19</v>
      </c>
      <c r="F23" s="214" t="s">
        <v>19</v>
      </c>
      <c r="G23" s="214" t="s">
        <v>19</v>
      </c>
      <c r="H23" s="121">
        <v>3575.3</v>
      </c>
      <c r="I23" s="121">
        <v>3168.9</v>
      </c>
      <c r="J23" s="121">
        <v>1073.5</v>
      </c>
      <c r="K23" s="215">
        <v>117</v>
      </c>
      <c r="L23" s="216" t="s">
        <v>19</v>
      </c>
      <c r="M23" s="217">
        <f aca="true" t="shared" si="1" ref="M23:R23">SUM(M17:M22)</f>
        <v>16562628</v>
      </c>
      <c r="N23" s="217">
        <f t="shared" si="1"/>
        <v>0</v>
      </c>
      <c r="O23" s="217">
        <f t="shared" si="1"/>
        <v>6378700.52</v>
      </c>
      <c r="P23" s="217">
        <f t="shared" si="1"/>
        <v>0</v>
      </c>
      <c r="Q23" s="217">
        <f t="shared" si="1"/>
        <v>10183927.48</v>
      </c>
      <c r="R23" s="217">
        <f t="shared" si="1"/>
        <v>0</v>
      </c>
      <c r="S23" s="121" t="s">
        <v>19</v>
      </c>
      <c r="T23" s="121" t="s">
        <v>19</v>
      </c>
      <c r="U23" s="218" t="s">
        <v>19</v>
      </c>
    </row>
    <row r="24" spans="1:21" s="3" customFormat="1" ht="27" customHeight="1">
      <c r="A24" s="476" t="s">
        <v>54</v>
      </c>
      <c r="B24" s="485" t="s">
        <v>52</v>
      </c>
      <c r="C24" s="295" t="s">
        <v>48</v>
      </c>
      <c r="D24" s="347">
        <v>1986</v>
      </c>
      <c r="E24" s="347">
        <v>1986</v>
      </c>
      <c r="F24" s="348" t="s">
        <v>49</v>
      </c>
      <c r="G24" s="295">
        <v>4</v>
      </c>
      <c r="H24" s="349">
        <v>3256.1</v>
      </c>
      <c r="I24" s="349">
        <v>2817.4</v>
      </c>
      <c r="J24" s="350">
        <v>1070</v>
      </c>
      <c r="K24" s="297">
        <v>113</v>
      </c>
      <c r="L24" s="402" t="s">
        <v>51</v>
      </c>
      <c r="M24" s="219">
        <v>4479707</v>
      </c>
      <c r="N24" s="124"/>
      <c r="O24" s="198">
        <f t="shared" si="0"/>
        <v>1725252.1400000001</v>
      </c>
      <c r="P24" s="221"/>
      <c r="Q24" s="220">
        <v>2754454.86</v>
      </c>
      <c r="R24" s="124"/>
      <c r="S24" s="220">
        <f>M24/J24</f>
        <v>4186.6420560747665</v>
      </c>
      <c r="T24" s="220">
        <v>7521.62</v>
      </c>
      <c r="U24" s="222">
        <v>44196</v>
      </c>
    </row>
    <row r="25" spans="1:21" s="3" customFormat="1" ht="27" customHeight="1">
      <c r="A25" s="477"/>
      <c r="B25" s="486"/>
      <c r="C25" s="201" t="s">
        <v>48</v>
      </c>
      <c r="D25" s="202">
        <v>1986</v>
      </c>
      <c r="E25" s="202">
        <v>1986</v>
      </c>
      <c r="F25" s="203" t="s">
        <v>49</v>
      </c>
      <c r="G25" s="201">
        <v>4</v>
      </c>
      <c r="H25" s="351">
        <v>3256.1</v>
      </c>
      <c r="I25" s="351">
        <v>2817.4</v>
      </c>
      <c r="J25" s="204">
        <v>1070</v>
      </c>
      <c r="K25" s="115">
        <v>113</v>
      </c>
      <c r="L25" s="236" t="s">
        <v>93</v>
      </c>
      <c r="M25" s="237">
        <v>305422</v>
      </c>
      <c r="N25" s="429"/>
      <c r="O25" s="206">
        <f t="shared" si="0"/>
        <v>117625.98999999999</v>
      </c>
      <c r="P25" s="430"/>
      <c r="Q25" s="206">
        <v>187796.01</v>
      </c>
      <c r="R25" s="125"/>
      <c r="S25" s="206">
        <v>93.8</v>
      </c>
      <c r="T25" s="206">
        <v>93.8</v>
      </c>
      <c r="U25" s="332">
        <v>44196</v>
      </c>
    </row>
    <row r="26" spans="1:21" s="3" customFormat="1" ht="15.75" thickBot="1">
      <c r="A26" s="277"/>
      <c r="B26" s="213" t="s">
        <v>43</v>
      </c>
      <c r="C26" s="214" t="s">
        <v>19</v>
      </c>
      <c r="D26" s="214" t="s">
        <v>19</v>
      </c>
      <c r="E26" s="214" t="s">
        <v>19</v>
      </c>
      <c r="F26" s="214" t="s">
        <v>19</v>
      </c>
      <c r="G26" s="214" t="s">
        <v>19</v>
      </c>
      <c r="H26" s="121">
        <v>3256.1</v>
      </c>
      <c r="I26" s="121">
        <v>2817.4</v>
      </c>
      <c r="J26" s="121">
        <v>1070</v>
      </c>
      <c r="K26" s="215">
        <v>113</v>
      </c>
      <c r="L26" s="304" t="s">
        <v>19</v>
      </c>
      <c r="M26" s="217">
        <f>SUM(M24:M25)</f>
        <v>4785129</v>
      </c>
      <c r="N26" s="217">
        <f>SUM(N24:N25)</f>
        <v>0</v>
      </c>
      <c r="O26" s="217">
        <f>SUM(O24:O25)</f>
        <v>1842878.1300000001</v>
      </c>
      <c r="P26" s="217">
        <f>SUM(P24:P25)</f>
        <v>0</v>
      </c>
      <c r="Q26" s="217">
        <f>SUM(Q24:Q25)</f>
        <v>2942250.87</v>
      </c>
      <c r="R26" s="159">
        <v>0</v>
      </c>
      <c r="S26" s="159" t="s">
        <v>19</v>
      </c>
      <c r="T26" s="159" t="s">
        <v>19</v>
      </c>
      <c r="U26" s="218" t="s">
        <v>19</v>
      </c>
    </row>
    <row r="27" spans="1:21" s="3" customFormat="1" ht="15">
      <c r="A27" s="562" t="s">
        <v>57</v>
      </c>
      <c r="B27" s="311" t="s">
        <v>97</v>
      </c>
      <c r="C27" s="223" t="s">
        <v>48</v>
      </c>
      <c r="D27" s="224">
        <v>1988</v>
      </c>
      <c r="E27" s="224">
        <v>1988</v>
      </c>
      <c r="F27" s="225" t="s">
        <v>49</v>
      </c>
      <c r="G27" s="223">
        <v>4</v>
      </c>
      <c r="H27" s="123">
        <v>4502.7</v>
      </c>
      <c r="I27" s="123">
        <v>3807.4</v>
      </c>
      <c r="J27" s="154">
        <v>1279.48</v>
      </c>
      <c r="K27" s="226">
        <v>128</v>
      </c>
      <c r="L27" s="403" t="s">
        <v>93</v>
      </c>
      <c r="M27" s="227">
        <v>422353</v>
      </c>
      <c r="N27" s="211"/>
      <c r="O27" s="198">
        <f t="shared" si="0"/>
        <v>162659.17</v>
      </c>
      <c r="P27" s="210"/>
      <c r="Q27" s="209">
        <v>259693.83</v>
      </c>
      <c r="R27" s="211"/>
      <c r="S27" s="209">
        <v>93.8</v>
      </c>
      <c r="T27" s="209">
        <v>93.8</v>
      </c>
      <c r="U27" s="212">
        <v>44196</v>
      </c>
    </row>
    <row r="28" spans="1:21" s="3" customFormat="1" ht="15.75" thickBot="1">
      <c r="A28" s="562"/>
      <c r="B28" s="228" t="s">
        <v>43</v>
      </c>
      <c r="C28" s="229" t="s">
        <v>19</v>
      </c>
      <c r="D28" s="229" t="s">
        <v>19</v>
      </c>
      <c r="E28" s="229" t="s">
        <v>19</v>
      </c>
      <c r="F28" s="229" t="s">
        <v>19</v>
      </c>
      <c r="G28" s="229" t="s">
        <v>19</v>
      </c>
      <c r="H28" s="118">
        <v>4502.7</v>
      </c>
      <c r="I28" s="118">
        <v>3807.4</v>
      </c>
      <c r="J28" s="118">
        <v>1279.48</v>
      </c>
      <c r="K28" s="230">
        <v>128</v>
      </c>
      <c r="L28" s="231" t="s">
        <v>19</v>
      </c>
      <c r="M28" s="232">
        <f>SUM(M27)</f>
        <v>422353</v>
      </c>
      <c r="N28" s="232">
        <f>SUM(N27)</f>
        <v>0</v>
      </c>
      <c r="O28" s="232">
        <f>SUM(O27)</f>
        <v>162659.17</v>
      </c>
      <c r="P28" s="232">
        <f>SUM(P27)</f>
        <v>0</v>
      </c>
      <c r="Q28" s="232">
        <f>SUM(Q27)</f>
        <v>259693.83</v>
      </c>
      <c r="R28" s="155">
        <v>0</v>
      </c>
      <c r="S28" s="118" t="s">
        <v>19</v>
      </c>
      <c r="T28" s="118" t="s">
        <v>19</v>
      </c>
      <c r="U28" s="229" t="s">
        <v>19</v>
      </c>
    </row>
    <row r="29" spans="1:21" s="3" customFormat="1" ht="15">
      <c r="A29" s="476" t="s">
        <v>59</v>
      </c>
      <c r="B29" s="336" t="s">
        <v>187</v>
      </c>
      <c r="C29" s="193" t="s">
        <v>48</v>
      </c>
      <c r="D29" s="194">
        <v>1989</v>
      </c>
      <c r="E29" s="194">
        <v>1989</v>
      </c>
      <c r="F29" s="195" t="s">
        <v>55</v>
      </c>
      <c r="G29" s="193">
        <v>5</v>
      </c>
      <c r="H29" s="132">
        <v>5097.8</v>
      </c>
      <c r="I29" s="132">
        <v>4476.5</v>
      </c>
      <c r="J29" s="124">
        <v>1241.6</v>
      </c>
      <c r="K29" s="197">
        <v>81</v>
      </c>
      <c r="L29" s="404" t="s">
        <v>93</v>
      </c>
      <c r="M29" s="219">
        <v>287822</v>
      </c>
      <c r="N29" s="244"/>
      <c r="O29" s="220">
        <f>M29-Q29</f>
        <v>110847.76999999999</v>
      </c>
      <c r="P29" s="314"/>
      <c r="Q29" s="220">
        <v>176974.23</v>
      </c>
      <c r="R29" s="244"/>
      <c r="S29" s="220">
        <v>56.46</v>
      </c>
      <c r="T29" s="220">
        <v>56.46</v>
      </c>
      <c r="U29" s="222">
        <v>44196</v>
      </c>
    </row>
    <row r="30" spans="1:21" s="3" customFormat="1" ht="15.75" thickBot="1">
      <c r="A30" s="494"/>
      <c r="B30" s="213" t="s">
        <v>43</v>
      </c>
      <c r="C30" s="214" t="s">
        <v>19</v>
      </c>
      <c r="D30" s="214" t="s">
        <v>19</v>
      </c>
      <c r="E30" s="214" t="s">
        <v>19</v>
      </c>
      <c r="F30" s="214" t="s">
        <v>19</v>
      </c>
      <c r="G30" s="214" t="s">
        <v>19</v>
      </c>
      <c r="H30" s="121">
        <f>H29</f>
        <v>5097.8</v>
      </c>
      <c r="I30" s="121">
        <f>I29</f>
        <v>4476.5</v>
      </c>
      <c r="J30" s="121">
        <f>J29</f>
        <v>1241.6</v>
      </c>
      <c r="K30" s="215">
        <v>81</v>
      </c>
      <c r="L30" s="216" t="s">
        <v>19</v>
      </c>
      <c r="M30" s="217">
        <f>SUM(M29)</f>
        <v>287822</v>
      </c>
      <c r="N30" s="217">
        <f>SUM(N29)</f>
        <v>0</v>
      </c>
      <c r="O30" s="217">
        <f>SUM(O29)</f>
        <v>110847.76999999999</v>
      </c>
      <c r="P30" s="217">
        <f>SUM(P29)</f>
        <v>0</v>
      </c>
      <c r="Q30" s="217">
        <f>SUM(Q29)</f>
        <v>176974.23</v>
      </c>
      <c r="R30" s="159">
        <v>0</v>
      </c>
      <c r="S30" s="121" t="s">
        <v>19</v>
      </c>
      <c r="T30" s="121" t="s">
        <v>19</v>
      </c>
      <c r="U30" s="218" t="s">
        <v>19</v>
      </c>
    </row>
    <row r="31" spans="1:21" s="3" customFormat="1" ht="15">
      <c r="A31" s="476" t="s">
        <v>59</v>
      </c>
      <c r="B31" s="336" t="s">
        <v>169</v>
      </c>
      <c r="C31" s="193" t="s">
        <v>48</v>
      </c>
      <c r="D31" s="194">
        <v>1975</v>
      </c>
      <c r="E31" s="194">
        <v>1975</v>
      </c>
      <c r="F31" s="195" t="s">
        <v>119</v>
      </c>
      <c r="G31" s="193">
        <v>4</v>
      </c>
      <c r="H31" s="132">
        <v>2354.4</v>
      </c>
      <c r="I31" s="132">
        <v>2125.6</v>
      </c>
      <c r="J31" s="124">
        <v>900</v>
      </c>
      <c r="K31" s="197">
        <v>81</v>
      </c>
      <c r="L31" s="404" t="s">
        <v>93</v>
      </c>
      <c r="M31" s="219">
        <v>236029</v>
      </c>
      <c r="N31" s="244"/>
      <c r="O31" s="220">
        <f>M31-Q31</f>
        <v>90900.93</v>
      </c>
      <c r="P31" s="314"/>
      <c r="Q31" s="220">
        <v>145128.07</v>
      </c>
      <c r="R31" s="244"/>
      <c r="S31" s="220">
        <v>100.25</v>
      </c>
      <c r="T31" s="220">
        <v>100.25</v>
      </c>
      <c r="U31" s="222">
        <v>44196</v>
      </c>
    </row>
    <row r="32" spans="1:21" s="3" customFormat="1" ht="15.75" thickBot="1">
      <c r="A32" s="494"/>
      <c r="B32" s="213" t="s">
        <v>43</v>
      </c>
      <c r="C32" s="214" t="s">
        <v>19</v>
      </c>
      <c r="D32" s="214" t="s">
        <v>19</v>
      </c>
      <c r="E32" s="214" t="s">
        <v>19</v>
      </c>
      <c r="F32" s="214" t="s">
        <v>19</v>
      </c>
      <c r="G32" s="214" t="s">
        <v>19</v>
      </c>
      <c r="H32" s="121">
        <f>H31</f>
        <v>2354.4</v>
      </c>
      <c r="I32" s="121">
        <f>I31</f>
        <v>2125.6</v>
      </c>
      <c r="J32" s="121">
        <f>J31</f>
        <v>900</v>
      </c>
      <c r="K32" s="215">
        <v>81</v>
      </c>
      <c r="L32" s="216" t="s">
        <v>19</v>
      </c>
      <c r="M32" s="217">
        <f>SUM(M31)</f>
        <v>236029</v>
      </c>
      <c r="N32" s="217">
        <f>SUM(N31)</f>
        <v>0</v>
      </c>
      <c r="O32" s="217">
        <f>SUM(O31)</f>
        <v>90900.93</v>
      </c>
      <c r="P32" s="217">
        <f>SUM(P31)</f>
        <v>0</v>
      </c>
      <c r="Q32" s="217">
        <f>SUM(Q31)</f>
        <v>145128.07</v>
      </c>
      <c r="R32" s="159">
        <v>0</v>
      </c>
      <c r="S32" s="121" t="s">
        <v>19</v>
      </c>
      <c r="T32" s="121" t="s">
        <v>19</v>
      </c>
      <c r="U32" s="218" t="s">
        <v>19</v>
      </c>
    </row>
    <row r="33" spans="1:21" s="3" customFormat="1" ht="15">
      <c r="A33" s="476" t="s">
        <v>64</v>
      </c>
      <c r="B33" s="336" t="s">
        <v>161</v>
      </c>
      <c r="C33" s="193" t="s">
        <v>48</v>
      </c>
      <c r="D33" s="194">
        <v>1971</v>
      </c>
      <c r="E33" s="194">
        <v>1971</v>
      </c>
      <c r="F33" s="195" t="s">
        <v>119</v>
      </c>
      <c r="G33" s="193">
        <v>4</v>
      </c>
      <c r="H33" s="132">
        <v>2337.7</v>
      </c>
      <c r="I33" s="132">
        <v>2103.6</v>
      </c>
      <c r="J33" s="124">
        <v>985</v>
      </c>
      <c r="K33" s="197">
        <v>90</v>
      </c>
      <c r="L33" s="404" t="s">
        <v>93</v>
      </c>
      <c r="M33" s="219">
        <v>234354</v>
      </c>
      <c r="N33" s="244"/>
      <c r="O33" s="220">
        <f>M33-Q33</f>
        <v>90255.84</v>
      </c>
      <c r="P33" s="314"/>
      <c r="Q33" s="220">
        <v>144098.16</v>
      </c>
      <c r="R33" s="244"/>
      <c r="S33" s="220">
        <v>100.25</v>
      </c>
      <c r="T33" s="220">
        <v>100.25</v>
      </c>
      <c r="U33" s="222">
        <v>44196</v>
      </c>
    </row>
    <row r="34" spans="1:21" s="3" customFormat="1" ht="15.75" thickBot="1">
      <c r="A34" s="494"/>
      <c r="B34" s="213" t="s">
        <v>43</v>
      </c>
      <c r="C34" s="214" t="s">
        <v>19</v>
      </c>
      <c r="D34" s="214" t="s">
        <v>19</v>
      </c>
      <c r="E34" s="214" t="s">
        <v>19</v>
      </c>
      <c r="F34" s="214" t="s">
        <v>19</v>
      </c>
      <c r="G34" s="214" t="s">
        <v>19</v>
      </c>
      <c r="H34" s="121">
        <f>H33</f>
        <v>2337.7</v>
      </c>
      <c r="I34" s="121">
        <f>I33</f>
        <v>2103.6</v>
      </c>
      <c r="J34" s="121">
        <f>J33</f>
        <v>985</v>
      </c>
      <c r="K34" s="215">
        <f>K33</f>
        <v>90</v>
      </c>
      <c r="L34" s="216" t="s">
        <v>19</v>
      </c>
      <c r="M34" s="217">
        <f>SUM(M33)</f>
        <v>234354</v>
      </c>
      <c r="N34" s="217">
        <f>SUM(N33)</f>
        <v>0</v>
      </c>
      <c r="O34" s="217">
        <f>SUM(O33)</f>
        <v>90255.84</v>
      </c>
      <c r="P34" s="217">
        <f>SUM(P33)</f>
        <v>0</v>
      </c>
      <c r="Q34" s="217">
        <f>SUM(Q33)</f>
        <v>144098.16</v>
      </c>
      <c r="R34" s="159">
        <v>0</v>
      </c>
      <c r="S34" s="121" t="s">
        <v>19</v>
      </c>
      <c r="T34" s="121" t="s">
        <v>19</v>
      </c>
      <c r="U34" s="218" t="s">
        <v>19</v>
      </c>
    </row>
    <row r="35" spans="1:21" s="3" customFormat="1" ht="21" customHeight="1" thickBot="1">
      <c r="A35" s="476" t="s">
        <v>66</v>
      </c>
      <c r="B35" s="478" t="s">
        <v>53</v>
      </c>
      <c r="C35" s="193" t="s">
        <v>48</v>
      </c>
      <c r="D35" s="193">
        <v>1986</v>
      </c>
      <c r="E35" s="193">
        <v>1986</v>
      </c>
      <c r="F35" s="195" t="s">
        <v>55</v>
      </c>
      <c r="G35" s="193">
        <v>5</v>
      </c>
      <c r="H35" s="124">
        <v>3103.8</v>
      </c>
      <c r="I35" s="124">
        <v>2778.9</v>
      </c>
      <c r="J35" s="124">
        <v>751.5</v>
      </c>
      <c r="K35" s="197">
        <v>97</v>
      </c>
      <c r="L35" s="234" t="s">
        <v>50</v>
      </c>
      <c r="M35" s="219">
        <v>119639</v>
      </c>
      <c r="N35" s="124"/>
      <c r="O35" s="198">
        <f>M35-Q35</f>
        <v>46076.100000000006</v>
      </c>
      <c r="P35" s="235"/>
      <c r="Q35" s="198">
        <v>73562.9</v>
      </c>
      <c r="R35" s="153"/>
      <c r="S35" s="198">
        <f>M35/J35</f>
        <v>159.20026613439788</v>
      </c>
      <c r="T35" s="198">
        <v>29.64</v>
      </c>
      <c r="U35" s="200">
        <v>44196</v>
      </c>
    </row>
    <row r="36" spans="1:21" s="3" customFormat="1" ht="21" customHeight="1" thickBot="1">
      <c r="A36" s="477"/>
      <c r="B36" s="479"/>
      <c r="C36" s="201" t="s">
        <v>48</v>
      </c>
      <c r="D36" s="201">
        <v>1986</v>
      </c>
      <c r="E36" s="201">
        <v>1986</v>
      </c>
      <c r="F36" s="203" t="s">
        <v>55</v>
      </c>
      <c r="G36" s="201">
        <v>5</v>
      </c>
      <c r="H36" s="125">
        <v>3103.8</v>
      </c>
      <c r="I36" s="125">
        <v>2778.9</v>
      </c>
      <c r="J36" s="125">
        <v>751.5</v>
      </c>
      <c r="K36" s="115">
        <v>97</v>
      </c>
      <c r="L36" s="236" t="s">
        <v>51</v>
      </c>
      <c r="M36" s="237">
        <v>2631903</v>
      </c>
      <c r="N36" s="125"/>
      <c r="O36" s="198">
        <f>M36-Q36</f>
        <v>1013614.5700000001</v>
      </c>
      <c r="P36" s="238"/>
      <c r="Q36" s="206">
        <v>1618288.43</v>
      </c>
      <c r="R36" s="125"/>
      <c r="S36" s="206">
        <v>3502.199600798403</v>
      </c>
      <c r="T36" s="206">
        <v>4349.58</v>
      </c>
      <c r="U36" s="239">
        <v>44196</v>
      </c>
    </row>
    <row r="37" spans="1:21" s="3" customFormat="1" ht="21" customHeight="1">
      <c r="A37" s="477"/>
      <c r="B37" s="484"/>
      <c r="C37" s="201" t="s">
        <v>48</v>
      </c>
      <c r="D37" s="201">
        <v>1986</v>
      </c>
      <c r="E37" s="201">
        <v>1986</v>
      </c>
      <c r="F37" s="203" t="s">
        <v>55</v>
      </c>
      <c r="G37" s="201">
        <v>5</v>
      </c>
      <c r="H37" s="125">
        <v>3103.8</v>
      </c>
      <c r="I37" s="125">
        <v>2778.9</v>
      </c>
      <c r="J37" s="125">
        <v>751.5</v>
      </c>
      <c r="K37" s="115">
        <v>97</v>
      </c>
      <c r="L37" s="405" t="s">
        <v>93</v>
      </c>
      <c r="M37" s="250">
        <v>175241</v>
      </c>
      <c r="N37" s="192"/>
      <c r="O37" s="198">
        <f>M37-Q37</f>
        <v>67489.88</v>
      </c>
      <c r="P37" s="334"/>
      <c r="Q37" s="293">
        <v>107751.12</v>
      </c>
      <c r="R37" s="192"/>
      <c r="S37" s="293">
        <v>56.46</v>
      </c>
      <c r="T37" s="293">
        <v>56.46</v>
      </c>
      <c r="U37" s="239">
        <v>44196</v>
      </c>
    </row>
    <row r="38" spans="1:21" s="3" customFormat="1" ht="15.75" thickBot="1">
      <c r="A38" s="240"/>
      <c r="B38" s="213" t="s">
        <v>43</v>
      </c>
      <c r="C38" s="214" t="s">
        <v>19</v>
      </c>
      <c r="D38" s="214" t="s">
        <v>19</v>
      </c>
      <c r="E38" s="214" t="s">
        <v>19</v>
      </c>
      <c r="F38" s="214" t="s">
        <v>19</v>
      </c>
      <c r="G38" s="214" t="s">
        <v>19</v>
      </c>
      <c r="H38" s="121">
        <v>3103.8</v>
      </c>
      <c r="I38" s="121">
        <v>2778.9</v>
      </c>
      <c r="J38" s="121">
        <v>751.5</v>
      </c>
      <c r="K38" s="215">
        <v>97</v>
      </c>
      <c r="L38" s="216" t="s">
        <v>19</v>
      </c>
      <c r="M38" s="241">
        <f>SUM(M35:M37)</f>
        <v>2926783</v>
      </c>
      <c r="N38" s="241">
        <f>SUM(N35:N37)</f>
        <v>0</v>
      </c>
      <c r="O38" s="241">
        <f>SUM(O35:O37)</f>
        <v>1127180.5500000003</v>
      </c>
      <c r="P38" s="241">
        <f>SUM(P35:P37)</f>
        <v>0</v>
      </c>
      <c r="Q38" s="241">
        <f>SUM(Q35:Q37)</f>
        <v>1799602.4499999997</v>
      </c>
      <c r="R38" s="121">
        <v>0</v>
      </c>
      <c r="S38" s="121" t="s">
        <v>19</v>
      </c>
      <c r="T38" s="121" t="s">
        <v>19</v>
      </c>
      <c r="U38" s="218" t="s">
        <v>19</v>
      </c>
    </row>
    <row r="39" spans="1:21" s="3" customFormat="1" ht="15.75" thickBot="1">
      <c r="A39" s="476" t="s">
        <v>68</v>
      </c>
      <c r="B39" s="478" t="s">
        <v>78</v>
      </c>
      <c r="C39" s="193" t="s">
        <v>48</v>
      </c>
      <c r="D39" s="194">
        <v>1987</v>
      </c>
      <c r="E39" s="194">
        <v>1987</v>
      </c>
      <c r="F39" s="195" t="s">
        <v>49</v>
      </c>
      <c r="G39" s="193">
        <v>4</v>
      </c>
      <c r="H39" s="126">
        <v>5004.7</v>
      </c>
      <c r="I39" s="126">
        <v>4370.3</v>
      </c>
      <c r="J39" s="124">
        <v>1849</v>
      </c>
      <c r="K39" s="197">
        <v>153</v>
      </c>
      <c r="L39" s="234" t="s">
        <v>50</v>
      </c>
      <c r="M39" s="243">
        <v>99363</v>
      </c>
      <c r="N39" s="244"/>
      <c r="O39" s="198">
        <f>M39-Q39</f>
        <v>38267.29</v>
      </c>
      <c r="P39" s="245"/>
      <c r="Q39" s="198">
        <v>61095.71</v>
      </c>
      <c r="R39" s="246"/>
      <c r="S39" s="198">
        <f>M39/H39</f>
        <v>19.853937298938998</v>
      </c>
      <c r="T39" s="198">
        <v>49.25</v>
      </c>
      <c r="U39" s="200">
        <v>44196</v>
      </c>
    </row>
    <row r="40" spans="1:21" s="3" customFormat="1" ht="15">
      <c r="A40" s="477"/>
      <c r="B40" s="484"/>
      <c r="C40" s="201" t="s">
        <v>48</v>
      </c>
      <c r="D40" s="202">
        <v>1987</v>
      </c>
      <c r="E40" s="202">
        <v>1987</v>
      </c>
      <c r="F40" s="203" t="s">
        <v>49</v>
      </c>
      <c r="G40" s="201">
        <v>4</v>
      </c>
      <c r="H40" s="127">
        <v>5004.7</v>
      </c>
      <c r="I40" s="127">
        <v>4370.3</v>
      </c>
      <c r="J40" s="125">
        <v>1849</v>
      </c>
      <c r="K40" s="115">
        <v>153</v>
      </c>
      <c r="L40" s="236" t="s">
        <v>51</v>
      </c>
      <c r="M40" s="247">
        <v>12466180</v>
      </c>
      <c r="N40" s="117"/>
      <c r="O40" s="198">
        <f>M40-Q40</f>
        <v>4801051.43</v>
      </c>
      <c r="P40" s="248"/>
      <c r="Q40" s="206">
        <v>7665128.57</v>
      </c>
      <c r="R40" s="117"/>
      <c r="S40" s="206">
        <v>7521.62</v>
      </c>
      <c r="T40" s="206">
        <v>7521.62</v>
      </c>
      <c r="U40" s="239">
        <v>44196</v>
      </c>
    </row>
    <row r="41" spans="1:21" s="3" customFormat="1" ht="15.75" thickBot="1">
      <c r="A41" s="251"/>
      <c r="B41" s="228" t="s">
        <v>43</v>
      </c>
      <c r="C41" s="229" t="s">
        <v>19</v>
      </c>
      <c r="D41" s="229" t="s">
        <v>19</v>
      </c>
      <c r="E41" s="229" t="s">
        <v>19</v>
      </c>
      <c r="F41" s="229" t="s">
        <v>19</v>
      </c>
      <c r="G41" s="229" t="s">
        <v>19</v>
      </c>
      <c r="H41" s="118">
        <v>5004.7</v>
      </c>
      <c r="I41" s="118">
        <v>4370.3</v>
      </c>
      <c r="J41" s="118">
        <v>1849</v>
      </c>
      <c r="K41" s="230">
        <v>153</v>
      </c>
      <c r="L41" s="231" t="s">
        <v>19</v>
      </c>
      <c r="M41" s="253">
        <f>SUM(M39:M40)</f>
        <v>12565543</v>
      </c>
      <c r="N41" s="253">
        <f>SUM(N39:N40)</f>
        <v>0</v>
      </c>
      <c r="O41" s="253">
        <f>SUM(O39:O40)</f>
        <v>4839318.72</v>
      </c>
      <c r="P41" s="253">
        <f>SUM(P39:P40)</f>
        <v>0</v>
      </c>
      <c r="Q41" s="252">
        <f>SUM(Q39:Q40)</f>
        <v>7726224.28</v>
      </c>
      <c r="R41" s="118">
        <v>0</v>
      </c>
      <c r="S41" s="118" t="s">
        <v>19</v>
      </c>
      <c r="T41" s="118" t="s">
        <v>19</v>
      </c>
      <c r="U41" s="254" t="s">
        <v>19</v>
      </c>
    </row>
    <row r="42" spans="1:21" s="3" customFormat="1" ht="15.75" thickBot="1">
      <c r="A42" s="476" t="s">
        <v>69</v>
      </c>
      <c r="B42" s="478" t="s">
        <v>160</v>
      </c>
      <c r="C42" s="193" t="s">
        <v>48</v>
      </c>
      <c r="D42" s="194">
        <v>1991</v>
      </c>
      <c r="E42" s="194">
        <v>1991</v>
      </c>
      <c r="F42" s="195" t="s">
        <v>55</v>
      </c>
      <c r="G42" s="193">
        <v>5</v>
      </c>
      <c r="H42" s="126">
        <v>4126.4</v>
      </c>
      <c r="I42" s="126">
        <v>3715.9</v>
      </c>
      <c r="J42" s="124">
        <v>1027.5</v>
      </c>
      <c r="K42" s="197">
        <v>122</v>
      </c>
      <c r="L42" s="234" t="s">
        <v>50</v>
      </c>
      <c r="M42" s="243">
        <v>122307</v>
      </c>
      <c r="N42" s="244"/>
      <c r="O42" s="198">
        <f>M42-Q42</f>
        <v>47103.619999999995</v>
      </c>
      <c r="P42" s="245"/>
      <c r="Q42" s="198">
        <v>75203.38</v>
      </c>
      <c r="R42" s="246"/>
      <c r="S42" s="198">
        <v>29.64</v>
      </c>
      <c r="T42" s="198">
        <v>29.64</v>
      </c>
      <c r="U42" s="200">
        <v>44196</v>
      </c>
    </row>
    <row r="43" spans="1:21" s="3" customFormat="1" ht="15">
      <c r="A43" s="477"/>
      <c r="B43" s="484"/>
      <c r="C43" s="201" t="s">
        <v>48</v>
      </c>
      <c r="D43" s="202">
        <v>1991</v>
      </c>
      <c r="E43" s="202">
        <v>1991</v>
      </c>
      <c r="F43" s="203" t="s">
        <v>55</v>
      </c>
      <c r="G43" s="201">
        <v>5</v>
      </c>
      <c r="H43" s="127">
        <v>4126.4</v>
      </c>
      <c r="I43" s="127">
        <v>3715.9</v>
      </c>
      <c r="J43" s="125">
        <v>1027.5</v>
      </c>
      <c r="K43" s="115">
        <v>122</v>
      </c>
      <c r="L43" s="236" t="s">
        <v>93</v>
      </c>
      <c r="M43" s="247">
        <v>232977</v>
      </c>
      <c r="N43" s="117"/>
      <c r="O43" s="198">
        <f>M43-Q43</f>
        <v>89725.53</v>
      </c>
      <c r="P43" s="248"/>
      <c r="Q43" s="206">
        <v>143251.47</v>
      </c>
      <c r="R43" s="117"/>
      <c r="S43" s="206">
        <v>56.46</v>
      </c>
      <c r="T43" s="206">
        <v>56.46</v>
      </c>
      <c r="U43" s="239">
        <v>44196</v>
      </c>
    </row>
    <row r="44" spans="1:21" s="3" customFormat="1" ht="15.75" thickBot="1">
      <c r="A44" s="251"/>
      <c r="B44" s="228" t="s">
        <v>43</v>
      </c>
      <c r="C44" s="229" t="s">
        <v>19</v>
      </c>
      <c r="D44" s="229" t="s">
        <v>19</v>
      </c>
      <c r="E44" s="229" t="s">
        <v>19</v>
      </c>
      <c r="F44" s="229" t="s">
        <v>19</v>
      </c>
      <c r="G44" s="229" t="s">
        <v>19</v>
      </c>
      <c r="H44" s="118">
        <v>4126.4</v>
      </c>
      <c r="I44" s="118">
        <v>3715.9</v>
      </c>
      <c r="J44" s="118">
        <v>1027</v>
      </c>
      <c r="K44" s="230">
        <v>122</v>
      </c>
      <c r="L44" s="231" t="s">
        <v>19</v>
      </c>
      <c r="M44" s="253">
        <f>SUM(M42:M43)</f>
        <v>355284</v>
      </c>
      <c r="N44" s="253">
        <f>SUM(N42:N43)</f>
        <v>0</v>
      </c>
      <c r="O44" s="253">
        <f>SUM(O42:O43)</f>
        <v>136829.15</v>
      </c>
      <c r="P44" s="253">
        <f>SUM(P42:P43)</f>
        <v>0</v>
      </c>
      <c r="Q44" s="252">
        <f>SUM(Q42:Q43)</f>
        <v>218454.85</v>
      </c>
      <c r="R44" s="118">
        <v>0</v>
      </c>
      <c r="S44" s="118" t="s">
        <v>19</v>
      </c>
      <c r="T44" s="118" t="s">
        <v>19</v>
      </c>
      <c r="U44" s="254" t="s">
        <v>19</v>
      </c>
    </row>
    <row r="45" spans="1:21" s="172" customFormat="1" ht="15.75" thickBot="1">
      <c r="A45" s="492" t="s">
        <v>73</v>
      </c>
      <c r="B45" s="489" t="s">
        <v>159</v>
      </c>
      <c r="C45" s="193" t="s">
        <v>48</v>
      </c>
      <c r="D45" s="193">
        <v>1982</v>
      </c>
      <c r="E45" s="193">
        <v>1982</v>
      </c>
      <c r="F45" s="167" t="s">
        <v>49</v>
      </c>
      <c r="G45" s="193">
        <v>4</v>
      </c>
      <c r="H45" s="124">
        <v>3848</v>
      </c>
      <c r="I45" s="124">
        <v>2749.9</v>
      </c>
      <c r="J45" s="124">
        <v>5</v>
      </c>
      <c r="K45" s="197">
        <v>105</v>
      </c>
      <c r="L45" s="276" t="s">
        <v>89</v>
      </c>
      <c r="M45" s="243">
        <v>270707</v>
      </c>
      <c r="N45" s="244"/>
      <c r="O45" s="220">
        <f>M45-Q45</f>
        <v>104256.32999999999</v>
      </c>
      <c r="P45" s="273"/>
      <c r="Q45" s="220">
        <v>166450.67</v>
      </c>
      <c r="R45" s="244"/>
      <c r="S45" s="220">
        <v>70.35</v>
      </c>
      <c r="T45" s="220">
        <v>70.35</v>
      </c>
      <c r="U45" s="222">
        <v>44196</v>
      </c>
    </row>
    <row r="46" spans="1:21" s="172" customFormat="1" ht="15.75" thickBot="1">
      <c r="A46" s="493"/>
      <c r="B46" s="490"/>
      <c r="C46" s="201" t="s">
        <v>48</v>
      </c>
      <c r="D46" s="201">
        <v>1982</v>
      </c>
      <c r="E46" s="201">
        <v>1982</v>
      </c>
      <c r="F46" s="168" t="s">
        <v>49</v>
      </c>
      <c r="G46" s="201">
        <v>4</v>
      </c>
      <c r="H46" s="125">
        <v>3848</v>
      </c>
      <c r="I46" s="125">
        <v>2749.9</v>
      </c>
      <c r="J46" s="125">
        <v>450</v>
      </c>
      <c r="K46" s="115">
        <v>105</v>
      </c>
      <c r="L46" s="205" t="s">
        <v>91</v>
      </c>
      <c r="M46" s="247">
        <v>270707</v>
      </c>
      <c r="N46" s="117"/>
      <c r="O46" s="220">
        <f aca="true" t="shared" si="2" ref="O46:O52">M46-Q46</f>
        <v>104256.32999999999</v>
      </c>
      <c r="P46" s="248"/>
      <c r="Q46" s="206">
        <v>166450.67</v>
      </c>
      <c r="R46" s="117"/>
      <c r="S46" s="206">
        <v>70.35</v>
      </c>
      <c r="T46" s="206">
        <v>70.35</v>
      </c>
      <c r="U46" s="208">
        <v>44196</v>
      </c>
    </row>
    <row r="47" spans="1:21" s="172" customFormat="1" ht="15">
      <c r="A47" s="493"/>
      <c r="B47" s="490"/>
      <c r="C47" s="201" t="s">
        <v>48</v>
      </c>
      <c r="D47" s="201">
        <v>1982</v>
      </c>
      <c r="E47" s="201">
        <v>1982</v>
      </c>
      <c r="F47" s="168" t="s">
        <v>49</v>
      </c>
      <c r="G47" s="201">
        <v>4</v>
      </c>
      <c r="H47" s="125">
        <v>3848</v>
      </c>
      <c r="I47" s="125">
        <v>2749.9</v>
      </c>
      <c r="J47" s="125">
        <v>450</v>
      </c>
      <c r="K47" s="115">
        <v>105</v>
      </c>
      <c r="L47" s="406" t="s">
        <v>93</v>
      </c>
      <c r="M47" s="247">
        <v>360942</v>
      </c>
      <c r="N47" s="117"/>
      <c r="O47" s="220">
        <f t="shared" si="2"/>
        <v>139008.19</v>
      </c>
      <c r="P47" s="248"/>
      <c r="Q47" s="206">
        <v>221933.81</v>
      </c>
      <c r="R47" s="117"/>
      <c r="S47" s="206">
        <v>93.8</v>
      </c>
      <c r="T47" s="206">
        <v>93.8</v>
      </c>
      <c r="U47" s="208">
        <v>44196</v>
      </c>
    </row>
    <row r="48" spans="1:21" s="172" customFormat="1" ht="15.75" thickBot="1">
      <c r="A48" s="333"/>
      <c r="B48" s="213" t="s">
        <v>43</v>
      </c>
      <c r="C48" s="214" t="s">
        <v>19</v>
      </c>
      <c r="D48" s="214" t="s">
        <v>19</v>
      </c>
      <c r="E48" s="214" t="s">
        <v>19</v>
      </c>
      <c r="F48" s="214" t="s">
        <v>19</v>
      </c>
      <c r="G48" s="214" t="s">
        <v>19</v>
      </c>
      <c r="H48" s="121">
        <f>H47</f>
        <v>3848</v>
      </c>
      <c r="I48" s="121">
        <f>I47</f>
        <v>2749.9</v>
      </c>
      <c r="J48" s="121">
        <f>J47</f>
        <v>450</v>
      </c>
      <c r="K48" s="215">
        <f>K47</f>
        <v>105</v>
      </c>
      <c r="L48" s="216" t="s">
        <v>19</v>
      </c>
      <c r="M48" s="249">
        <f aca="true" t="shared" si="3" ref="M48:R48">SUM(M45:M47)</f>
        <v>902356</v>
      </c>
      <c r="N48" s="249">
        <f t="shared" si="3"/>
        <v>0</v>
      </c>
      <c r="O48" s="249">
        <f t="shared" si="3"/>
        <v>347520.85</v>
      </c>
      <c r="P48" s="249">
        <f t="shared" si="3"/>
        <v>0</v>
      </c>
      <c r="Q48" s="241">
        <f t="shared" si="3"/>
        <v>554835.15</v>
      </c>
      <c r="R48" s="249">
        <f t="shared" si="3"/>
        <v>0</v>
      </c>
      <c r="S48" s="121" t="s">
        <v>19</v>
      </c>
      <c r="T48" s="121" t="s">
        <v>19</v>
      </c>
      <c r="U48" s="218" t="s">
        <v>19</v>
      </c>
    </row>
    <row r="49" spans="1:21" s="3" customFormat="1" ht="15.75" thickBot="1">
      <c r="A49" s="477" t="s">
        <v>75</v>
      </c>
      <c r="B49" s="479" t="s">
        <v>118</v>
      </c>
      <c r="C49" s="223" t="s">
        <v>48</v>
      </c>
      <c r="D49" s="223">
        <v>1970</v>
      </c>
      <c r="E49" s="223">
        <v>1970</v>
      </c>
      <c r="F49" s="225" t="s">
        <v>71</v>
      </c>
      <c r="G49" s="223">
        <v>4</v>
      </c>
      <c r="H49" s="154">
        <v>2179.7</v>
      </c>
      <c r="I49" s="154">
        <v>2179.7</v>
      </c>
      <c r="J49" s="154">
        <v>960</v>
      </c>
      <c r="K49" s="226">
        <v>76</v>
      </c>
      <c r="L49" s="385" t="s">
        <v>88</v>
      </c>
      <c r="M49" s="227">
        <v>232945</v>
      </c>
      <c r="N49" s="154"/>
      <c r="O49" s="220">
        <f t="shared" si="2"/>
        <v>89713.20000000001</v>
      </c>
      <c r="P49" s="316"/>
      <c r="Q49" s="315">
        <v>143231.8</v>
      </c>
      <c r="R49" s="181"/>
      <c r="S49" s="315">
        <v>106.87</v>
      </c>
      <c r="T49" s="315">
        <v>106.87</v>
      </c>
      <c r="U49" s="332">
        <v>44196</v>
      </c>
    </row>
    <row r="50" spans="1:21" s="3" customFormat="1" ht="26.25" thickBot="1">
      <c r="A50" s="477"/>
      <c r="B50" s="479"/>
      <c r="C50" s="201" t="s">
        <v>48</v>
      </c>
      <c r="D50" s="201">
        <v>1970</v>
      </c>
      <c r="E50" s="201">
        <v>1970</v>
      </c>
      <c r="F50" s="203" t="s">
        <v>71</v>
      </c>
      <c r="G50" s="201">
        <v>4</v>
      </c>
      <c r="H50" s="125">
        <v>2179.7</v>
      </c>
      <c r="I50" s="125">
        <v>2179.7</v>
      </c>
      <c r="J50" s="125">
        <v>960</v>
      </c>
      <c r="K50" s="115">
        <v>76</v>
      </c>
      <c r="L50" s="205" t="s">
        <v>90</v>
      </c>
      <c r="M50" s="237">
        <v>176926</v>
      </c>
      <c r="N50" s="125"/>
      <c r="O50" s="220">
        <f t="shared" si="2"/>
        <v>68138.82</v>
      </c>
      <c r="P50" s="247"/>
      <c r="Q50" s="206">
        <v>108787.18</v>
      </c>
      <c r="R50" s="125"/>
      <c r="S50" s="206">
        <v>81.17</v>
      </c>
      <c r="T50" s="206">
        <v>81.17</v>
      </c>
      <c r="U50" s="239">
        <v>44196</v>
      </c>
    </row>
    <row r="51" spans="1:21" s="17" customFormat="1" ht="15.75" thickBot="1">
      <c r="A51" s="477"/>
      <c r="B51" s="479"/>
      <c r="C51" s="201" t="s">
        <v>48</v>
      </c>
      <c r="D51" s="201">
        <v>1970</v>
      </c>
      <c r="E51" s="201">
        <v>1970</v>
      </c>
      <c r="F51" s="203" t="s">
        <v>71</v>
      </c>
      <c r="G51" s="201">
        <v>4</v>
      </c>
      <c r="H51" s="125">
        <v>2179.7</v>
      </c>
      <c r="I51" s="125">
        <v>2179.7</v>
      </c>
      <c r="J51" s="125">
        <v>960</v>
      </c>
      <c r="K51" s="115">
        <v>76</v>
      </c>
      <c r="L51" s="205" t="s">
        <v>91</v>
      </c>
      <c r="M51" s="237">
        <v>176926</v>
      </c>
      <c r="N51" s="125"/>
      <c r="O51" s="220">
        <f t="shared" si="2"/>
        <v>68138.82</v>
      </c>
      <c r="P51" s="247"/>
      <c r="Q51" s="206">
        <v>108787.18</v>
      </c>
      <c r="R51" s="125"/>
      <c r="S51" s="206">
        <v>81.17</v>
      </c>
      <c r="T51" s="206">
        <v>81.17</v>
      </c>
      <c r="U51" s="239">
        <v>44196</v>
      </c>
    </row>
    <row r="52" spans="1:21" s="17" customFormat="1" ht="15">
      <c r="A52" s="477"/>
      <c r="B52" s="479"/>
      <c r="C52" s="201" t="s">
        <v>48</v>
      </c>
      <c r="D52" s="201">
        <v>1970</v>
      </c>
      <c r="E52" s="201">
        <v>1970</v>
      </c>
      <c r="F52" s="203" t="s">
        <v>71</v>
      </c>
      <c r="G52" s="201">
        <v>4</v>
      </c>
      <c r="H52" s="125">
        <v>2179.7</v>
      </c>
      <c r="I52" s="125">
        <v>2179.7</v>
      </c>
      <c r="J52" s="125">
        <v>960</v>
      </c>
      <c r="K52" s="115">
        <v>76</v>
      </c>
      <c r="L52" s="205" t="s">
        <v>93</v>
      </c>
      <c r="M52" s="237">
        <v>235887</v>
      </c>
      <c r="N52" s="125"/>
      <c r="O52" s="220">
        <f t="shared" si="2"/>
        <v>90846.23999999999</v>
      </c>
      <c r="P52" s="247"/>
      <c r="Q52" s="206">
        <v>145040.76</v>
      </c>
      <c r="R52" s="125"/>
      <c r="S52" s="206">
        <v>108.22</v>
      </c>
      <c r="T52" s="206">
        <v>108.22</v>
      </c>
      <c r="U52" s="239">
        <v>44196</v>
      </c>
    </row>
    <row r="53" spans="1:21" s="17" customFormat="1" ht="15.75" thickBot="1">
      <c r="A53" s="240"/>
      <c r="B53" s="260" t="s">
        <v>43</v>
      </c>
      <c r="C53" s="214" t="s">
        <v>19</v>
      </c>
      <c r="D53" s="214" t="s">
        <v>19</v>
      </c>
      <c r="E53" s="214" t="s">
        <v>19</v>
      </c>
      <c r="F53" s="214" t="s">
        <v>19</v>
      </c>
      <c r="G53" s="214" t="s">
        <v>19</v>
      </c>
      <c r="H53" s="121">
        <v>2179.7</v>
      </c>
      <c r="I53" s="121">
        <v>2179.7</v>
      </c>
      <c r="J53" s="121">
        <v>960</v>
      </c>
      <c r="K53" s="215">
        <v>76</v>
      </c>
      <c r="L53" s="216" t="s">
        <v>19</v>
      </c>
      <c r="M53" s="241">
        <f>SUM(M49:M52)</f>
        <v>822684</v>
      </c>
      <c r="N53" s="241">
        <f>SUM(N49:N52)</f>
        <v>0</v>
      </c>
      <c r="O53" s="241">
        <f>SUM(O49:O52)</f>
        <v>316837.08</v>
      </c>
      <c r="P53" s="241">
        <f>SUM(P49:P52)</f>
        <v>0</v>
      </c>
      <c r="Q53" s="241">
        <f>SUM(Q49:Q52)</f>
        <v>505846.92</v>
      </c>
      <c r="R53" s="121">
        <v>0</v>
      </c>
      <c r="S53" s="121" t="s">
        <v>19</v>
      </c>
      <c r="T53" s="121" t="s">
        <v>19</v>
      </c>
      <c r="U53" s="262" t="s">
        <v>19</v>
      </c>
    </row>
    <row r="54" spans="1:21" s="17" customFormat="1" ht="15">
      <c r="A54" s="374" t="s">
        <v>79</v>
      </c>
      <c r="B54" s="375" t="s">
        <v>117</v>
      </c>
      <c r="C54" s="193" t="s">
        <v>48</v>
      </c>
      <c r="D54" s="194">
        <v>1973</v>
      </c>
      <c r="E54" s="194">
        <v>1973</v>
      </c>
      <c r="F54" s="195" t="s">
        <v>49</v>
      </c>
      <c r="G54" s="193">
        <v>4</v>
      </c>
      <c r="H54" s="137">
        <v>2340.4</v>
      </c>
      <c r="I54" s="137">
        <v>2247</v>
      </c>
      <c r="J54" s="124">
        <v>552</v>
      </c>
      <c r="K54" s="197">
        <v>144</v>
      </c>
      <c r="L54" s="205" t="s">
        <v>93</v>
      </c>
      <c r="M54" s="219">
        <v>219530</v>
      </c>
      <c r="N54" s="124"/>
      <c r="O54" s="198">
        <f>M54-Q54</f>
        <v>84546.73999999999</v>
      </c>
      <c r="P54" s="308"/>
      <c r="Q54" s="198">
        <v>134983.26</v>
      </c>
      <c r="R54" s="153"/>
      <c r="S54" s="293">
        <v>93.80020509314647</v>
      </c>
      <c r="T54" s="198">
        <v>93.8</v>
      </c>
      <c r="U54" s="200">
        <v>44196</v>
      </c>
    </row>
    <row r="55" spans="1:21" s="17" customFormat="1" ht="15.75" thickBot="1">
      <c r="A55" s="309"/>
      <c r="B55" s="310" t="s">
        <v>43</v>
      </c>
      <c r="C55" s="214" t="s">
        <v>19</v>
      </c>
      <c r="D55" s="214" t="s">
        <v>19</v>
      </c>
      <c r="E55" s="214" t="s">
        <v>19</v>
      </c>
      <c r="F55" s="214" t="s">
        <v>19</v>
      </c>
      <c r="G55" s="214" t="s">
        <v>19</v>
      </c>
      <c r="H55" s="121">
        <v>2340.4</v>
      </c>
      <c r="I55" s="121">
        <v>2247</v>
      </c>
      <c r="J55" s="121">
        <v>552</v>
      </c>
      <c r="K55" s="215">
        <v>144</v>
      </c>
      <c r="L55" s="216" t="s">
        <v>19</v>
      </c>
      <c r="M55" s="241">
        <f aca="true" t="shared" si="4" ref="M55:R55">SUM(M54:M54)</f>
        <v>219530</v>
      </c>
      <c r="N55" s="241">
        <f t="shared" si="4"/>
        <v>0</v>
      </c>
      <c r="O55" s="241">
        <f t="shared" si="4"/>
        <v>84546.73999999999</v>
      </c>
      <c r="P55" s="241">
        <f t="shared" si="4"/>
        <v>0</v>
      </c>
      <c r="Q55" s="241">
        <f t="shared" si="4"/>
        <v>134983.26</v>
      </c>
      <c r="R55" s="241">
        <f t="shared" si="4"/>
        <v>0</v>
      </c>
      <c r="S55" s="121" t="s">
        <v>19</v>
      </c>
      <c r="T55" s="121" t="s">
        <v>19</v>
      </c>
      <c r="U55" s="262" t="s">
        <v>19</v>
      </c>
    </row>
    <row r="56" spans="1:21" s="3" customFormat="1" ht="15.75" thickBot="1">
      <c r="A56" s="476" t="s">
        <v>86</v>
      </c>
      <c r="B56" s="478" t="s">
        <v>80</v>
      </c>
      <c r="C56" s="193" t="s">
        <v>48</v>
      </c>
      <c r="D56" s="194">
        <v>1992</v>
      </c>
      <c r="E56" s="194">
        <v>1992</v>
      </c>
      <c r="F56" s="195" t="s">
        <v>55</v>
      </c>
      <c r="G56" s="193">
        <v>5</v>
      </c>
      <c r="H56" s="126">
        <v>5004.7</v>
      </c>
      <c r="I56" s="126">
        <v>4839</v>
      </c>
      <c r="J56" s="124">
        <v>1849</v>
      </c>
      <c r="K56" s="197">
        <v>153</v>
      </c>
      <c r="L56" s="234" t="s">
        <v>50</v>
      </c>
      <c r="M56" s="219">
        <v>148339</v>
      </c>
      <c r="N56" s="244"/>
      <c r="O56" s="198">
        <f>M56-Q56</f>
        <v>57129.22</v>
      </c>
      <c r="P56" s="153"/>
      <c r="Q56" s="198">
        <v>91209.78</v>
      </c>
      <c r="R56" s="246"/>
      <c r="S56" s="198">
        <v>29.64</v>
      </c>
      <c r="T56" s="198">
        <v>29.64</v>
      </c>
      <c r="U56" s="200">
        <v>44196</v>
      </c>
    </row>
    <row r="57" spans="1:21" s="3" customFormat="1" ht="15">
      <c r="A57" s="477"/>
      <c r="B57" s="479"/>
      <c r="C57" s="201" t="s">
        <v>48</v>
      </c>
      <c r="D57" s="202">
        <v>1992</v>
      </c>
      <c r="E57" s="202">
        <v>1992</v>
      </c>
      <c r="F57" s="203" t="s">
        <v>55</v>
      </c>
      <c r="G57" s="201">
        <v>5</v>
      </c>
      <c r="H57" s="127">
        <v>5004.7</v>
      </c>
      <c r="I57" s="127">
        <v>4839</v>
      </c>
      <c r="J57" s="125">
        <v>1849</v>
      </c>
      <c r="K57" s="115">
        <v>153</v>
      </c>
      <c r="L57" s="205" t="s">
        <v>93</v>
      </c>
      <c r="M57" s="250">
        <v>282565</v>
      </c>
      <c r="N57" s="118"/>
      <c r="O57" s="198">
        <f>M57-Q57</f>
        <v>108823.16</v>
      </c>
      <c r="P57" s="125"/>
      <c r="Q57" s="206">
        <v>173741.84</v>
      </c>
      <c r="R57" s="117"/>
      <c r="S57" s="206">
        <v>56.46</v>
      </c>
      <c r="T57" s="206">
        <v>56.46</v>
      </c>
      <c r="U57" s="239">
        <v>44196</v>
      </c>
    </row>
    <row r="58" spans="1:21" s="3" customFormat="1" ht="15.75" thickBot="1">
      <c r="A58" s="251"/>
      <c r="B58" s="228" t="s">
        <v>43</v>
      </c>
      <c r="C58" s="229" t="s">
        <v>19</v>
      </c>
      <c r="D58" s="229" t="s">
        <v>19</v>
      </c>
      <c r="E58" s="229" t="s">
        <v>19</v>
      </c>
      <c r="F58" s="229" t="s">
        <v>19</v>
      </c>
      <c r="G58" s="229" t="s">
        <v>19</v>
      </c>
      <c r="H58" s="118">
        <v>5004.7</v>
      </c>
      <c r="I58" s="118">
        <v>4839</v>
      </c>
      <c r="J58" s="118">
        <v>1849</v>
      </c>
      <c r="K58" s="230">
        <v>153</v>
      </c>
      <c r="L58" s="231" t="s">
        <v>19</v>
      </c>
      <c r="M58" s="252">
        <f>SUM(M56:M57)</f>
        <v>430904</v>
      </c>
      <c r="N58" s="252">
        <f>SUM(N56:N57)</f>
        <v>0</v>
      </c>
      <c r="O58" s="252">
        <f>SUM(O56:O57)</f>
        <v>165952.38</v>
      </c>
      <c r="P58" s="252">
        <f>SUM(P56:P57)</f>
        <v>0</v>
      </c>
      <c r="Q58" s="252">
        <f>SUM(Q56:Q57)</f>
        <v>264951.62</v>
      </c>
      <c r="R58" s="230">
        <v>0</v>
      </c>
      <c r="S58" s="118" t="s">
        <v>19</v>
      </c>
      <c r="T58" s="118" t="s">
        <v>19</v>
      </c>
      <c r="U58" s="254" t="s">
        <v>19</v>
      </c>
    </row>
    <row r="59" spans="1:21" s="3" customFormat="1" ht="15">
      <c r="A59" s="476" t="s">
        <v>111</v>
      </c>
      <c r="B59" s="478" t="s">
        <v>63</v>
      </c>
      <c r="C59" s="193" t="s">
        <v>48</v>
      </c>
      <c r="D59" s="194">
        <v>1989</v>
      </c>
      <c r="E59" s="194">
        <v>1989</v>
      </c>
      <c r="F59" s="195" t="s">
        <v>49</v>
      </c>
      <c r="G59" s="193">
        <v>4</v>
      </c>
      <c r="H59" s="126">
        <v>3348.4</v>
      </c>
      <c r="I59" s="126">
        <v>2981</v>
      </c>
      <c r="J59" s="255">
        <v>1000</v>
      </c>
      <c r="K59" s="197">
        <v>121</v>
      </c>
      <c r="L59" s="234" t="s">
        <v>50</v>
      </c>
      <c r="M59" s="219">
        <v>91916</v>
      </c>
      <c r="N59" s="244"/>
      <c r="O59" s="198">
        <f>M59-Q59</f>
        <v>35399.25</v>
      </c>
      <c r="P59" s="256"/>
      <c r="Q59" s="198">
        <v>56516.75</v>
      </c>
      <c r="R59" s="246"/>
      <c r="S59" s="153">
        <f>M59/H59</f>
        <v>27.45072273324573</v>
      </c>
      <c r="T59" s="124">
        <v>49.25</v>
      </c>
      <c r="U59" s="257">
        <v>44196</v>
      </c>
    </row>
    <row r="60" spans="1:21" s="3" customFormat="1" ht="15">
      <c r="A60" s="477"/>
      <c r="B60" s="484"/>
      <c r="C60" s="201" t="s">
        <v>48</v>
      </c>
      <c r="D60" s="202">
        <v>1989</v>
      </c>
      <c r="E60" s="202">
        <v>1989</v>
      </c>
      <c r="F60" s="203" t="s">
        <v>49</v>
      </c>
      <c r="G60" s="201">
        <v>4</v>
      </c>
      <c r="H60" s="127">
        <v>3348.4</v>
      </c>
      <c r="I60" s="127">
        <v>2981</v>
      </c>
      <c r="J60" s="258">
        <v>1000</v>
      </c>
      <c r="K60" s="115">
        <v>121</v>
      </c>
      <c r="L60" s="236" t="s">
        <v>51</v>
      </c>
      <c r="M60" s="237">
        <v>6742120</v>
      </c>
      <c r="N60" s="117"/>
      <c r="O60" s="206">
        <f>M60-Q60</f>
        <v>2596566.46</v>
      </c>
      <c r="P60" s="207"/>
      <c r="Q60" s="206">
        <v>4145553.54</v>
      </c>
      <c r="R60" s="117"/>
      <c r="S60" s="125">
        <v>6742.12</v>
      </c>
      <c r="T60" s="125">
        <v>7521.62</v>
      </c>
      <c r="U60" s="259">
        <v>44196</v>
      </c>
    </row>
    <row r="61" spans="1:21" s="3" customFormat="1" ht="15.75" thickBot="1">
      <c r="A61" s="240"/>
      <c r="B61" s="260" t="s">
        <v>43</v>
      </c>
      <c r="C61" s="214" t="s">
        <v>19</v>
      </c>
      <c r="D61" s="214" t="s">
        <v>19</v>
      </c>
      <c r="E61" s="214" t="s">
        <v>19</v>
      </c>
      <c r="F61" s="214" t="s">
        <v>19</v>
      </c>
      <c r="G61" s="214" t="s">
        <v>19</v>
      </c>
      <c r="H61" s="121">
        <v>3348.4</v>
      </c>
      <c r="I61" s="121">
        <v>2981</v>
      </c>
      <c r="J61" s="121">
        <v>1000</v>
      </c>
      <c r="K61" s="215">
        <v>121</v>
      </c>
      <c r="L61" s="216" t="s">
        <v>19</v>
      </c>
      <c r="M61" s="241">
        <f aca="true" t="shared" si="5" ref="M61:R61">SUM(M59:M60)</f>
        <v>6834036</v>
      </c>
      <c r="N61" s="241">
        <f t="shared" si="5"/>
        <v>0</v>
      </c>
      <c r="O61" s="241">
        <f t="shared" si="5"/>
        <v>2631965.71</v>
      </c>
      <c r="P61" s="241">
        <f t="shared" si="5"/>
        <v>0</v>
      </c>
      <c r="Q61" s="241">
        <f t="shared" si="5"/>
        <v>4202070.29</v>
      </c>
      <c r="R61" s="241">
        <f t="shared" si="5"/>
        <v>0</v>
      </c>
      <c r="S61" s="121" t="s">
        <v>19</v>
      </c>
      <c r="T61" s="121" t="s">
        <v>19</v>
      </c>
      <c r="U61" s="262" t="s">
        <v>19</v>
      </c>
    </row>
    <row r="62" spans="1:21" s="3" customFormat="1" ht="15">
      <c r="A62" s="480" t="s">
        <v>112</v>
      </c>
      <c r="B62" s="482" t="s">
        <v>144</v>
      </c>
      <c r="C62" s="193" t="s">
        <v>48</v>
      </c>
      <c r="D62" s="194">
        <v>1989</v>
      </c>
      <c r="E62" s="194">
        <v>1989</v>
      </c>
      <c r="F62" s="195" t="s">
        <v>55</v>
      </c>
      <c r="G62" s="193">
        <v>5</v>
      </c>
      <c r="H62" s="128">
        <v>1538.9</v>
      </c>
      <c r="I62" s="128">
        <v>1311.7</v>
      </c>
      <c r="J62" s="124">
        <v>385.6</v>
      </c>
      <c r="K62" s="197">
        <v>63</v>
      </c>
      <c r="L62" s="205" t="s">
        <v>89</v>
      </c>
      <c r="M62" s="219">
        <v>65172</v>
      </c>
      <c r="N62" s="244"/>
      <c r="O62" s="206">
        <f>M62-Q62</f>
        <v>25099.440000000002</v>
      </c>
      <c r="P62" s="256"/>
      <c r="Q62" s="198">
        <v>40072.56</v>
      </c>
      <c r="R62" s="246"/>
      <c r="S62" s="153">
        <v>42.35</v>
      </c>
      <c r="T62" s="153">
        <v>42.35</v>
      </c>
      <c r="U62" s="263">
        <v>44196</v>
      </c>
    </row>
    <row r="63" spans="1:21" s="3" customFormat="1" ht="15">
      <c r="A63" s="481"/>
      <c r="B63" s="483"/>
      <c r="C63" s="201" t="s">
        <v>48</v>
      </c>
      <c r="D63" s="202">
        <v>1989</v>
      </c>
      <c r="E63" s="202">
        <v>1989</v>
      </c>
      <c r="F63" s="203" t="s">
        <v>55</v>
      </c>
      <c r="G63" s="201">
        <v>5</v>
      </c>
      <c r="H63" s="129">
        <v>1538.9</v>
      </c>
      <c r="I63" s="129">
        <v>1311.7</v>
      </c>
      <c r="J63" s="125">
        <v>385.6</v>
      </c>
      <c r="K63" s="115">
        <v>63</v>
      </c>
      <c r="L63" s="205" t="s">
        <v>91</v>
      </c>
      <c r="M63" s="237">
        <v>65172</v>
      </c>
      <c r="N63" s="117"/>
      <c r="O63" s="206">
        <f>M63-Q63</f>
        <v>25099.440000000002</v>
      </c>
      <c r="P63" s="207"/>
      <c r="Q63" s="206">
        <v>40072.56</v>
      </c>
      <c r="R63" s="117"/>
      <c r="S63" s="125">
        <v>42.35</v>
      </c>
      <c r="T63" s="125">
        <v>42.35</v>
      </c>
      <c r="U63" s="264">
        <v>44196</v>
      </c>
    </row>
    <row r="64" spans="1:21" s="3" customFormat="1" ht="15.75" thickBot="1">
      <c r="A64" s="265"/>
      <c r="B64" s="260" t="s">
        <v>43</v>
      </c>
      <c r="C64" s="214" t="s">
        <v>19</v>
      </c>
      <c r="D64" s="214" t="s">
        <v>19</v>
      </c>
      <c r="E64" s="214" t="s">
        <v>19</v>
      </c>
      <c r="F64" s="214" t="s">
        <v>19</v>
      </c>
      <c r="G64" s="214" t="s">
        <v>19</v>
      </c>
      <c r="H64" s="121">
        <f>H63</f>
        <v>1538.9</v>
      </c>
      <c r="I64" s="121">
        <f>I63</f>
        <v>1311.7</v>
      </c>
      <c r="J64" s="121">
        <f>J63</f>
        <v>385.6</v>
      </c>
      <c r="K64" s="215">
        <f>K63</f>
        <v>63</v>
      </c>
      <c r="L64" s="216" t="s">
        <v>19</v>
      </c>
      <c r="M64" s="241">
        <f aca="true" t="shared" si="6" ref="M64:R64">SUM(M62:M63)</f>
        <v>130344</v>
      </c>
      <c r="N64" s="241">
        <f t="shared" si="6"/>
        <v>0</v>
      </c>
      <c r="O64" s="241">
        <f t="shared" si="6"/>
        <v>50198.880000000005</v>
      </c>
      <c r="P64" s="241">
        <f t="shared" si="6"/>
        <v>0</v>
      </c>
      <c r="Q64" s="241">
        <f t="shared" si="6"/>
        <v>80145.12</v>
      </c>
      <c r="R64" s="241">
        <f t="shared" si="6"/>
        <v>0</v>
      </c>
      <c r="S64" s="121" t="s">
        <v>19</v>
      </c>
      <c r="T64" s="121" t="s">
        <v>19</v>
      </c>
      <c r="U64" s="262" t="s">
        <v>19</v>
      </c>
    </row>
    <row r="65" spans="1:21" s="3" customFormat="1" ht="15">
      <c r="A65" s="491" t="s">
        <v>113</v>
      </c>
      <c r="B65" s="551" t="s">
        <v>184</v>
      </c>
      <c r="C65" s="223" t="s">
        <v>48</v>
      </c>
      <c r="D65" s="223">
        <v>1990</v>
      </c>
      <c r="E65" s="223">
        <v>1990</v>
      </c>
      <c r="F65" s="225" t="s">
        <v>71</v>
      </c>
      <c r="G65" s="223">
        <v>4</v>
      </c>
      <c r="H65" s="130">
        <v>854.1</v>
      </c>
      <c r="I65" s="130">
        <v>624</v>
      </c>
      <c r="J65" s="266">
        <v>280</v>
      </c>
      <c r="K65" s="226">
        <v>19</v>
      </c>
      <c r="L65" s="407" t="s">
        <v>102</v>
      </c>
      <c r="M65" s="227">
        <v>138655</v>
      </c>
      <c r="N65" s="267"/>
      <c r="O65" s="209">
        <f>M65-Q65</f>
        <v>53399.66</v>
      </c>
      <c r="P65" s="268"/>
      <c r="Q65" s="209">
        <v>85255.34</v>
      </c>
      <c r="R65" s="267"/>
      <c r="S65" s="209">
        <v>162.34</v>
      </c>
      <c r="T65" s="209">
        <v>162.34</v>
      </c>
      <c r="U65" s="269">
        <v>44196</v>
      </c>
    </row>
    <row r="66" spans="1:21" s="3" customFormat="1" ht="15">
      <c r="A66" s="491"/>
      <c r="B66" s="501"/>
      <c r="C66" s="201" t="s">
        <v>48</v>
      </c>
      <c r="D66" s="201">
        <v>1990</v>
      </c>
      <c r="E66" s="201">
        <v>1990</v>
      </c>
      <c r="F66" s="203" t="s">
        <v>71</v>
      </c>
      <c r="G66" s="201">
        <v>4</v>
      </c>
      <c r="H66" s="131">
        <v>854.1</v>
      </c>
      <c r="I66" s="131">
        <v>624</v>
      </c>
      <c r="J66" s="258">
        <v>280</v>
      </c>
      <c r="K66" s="115">
        <v>19</v>
      </c>
      <c r="L66" s="236" t="s">
        <v>110</v>
      </c>
      <c r="M66" s="237">
        <v>3020157</v>
      </c>
      <c r="N66" s="278"/>
      <c r="O66" s="209">
        <f>M66-Q66</f>
        <v>1163141.32</v>
      </c>
      <c r="P66" s="248"/>
      <c r="Q66" s="206">
        <v>1857015.68</v>
      </c>
      <c r="R66" s="278"/>
      <c r="S66" s="206">
        <v>3536.07</v>
      </c>
      <c r="T66" s="206">
        <v>3536.07</v>
      </c>
      <c r="U66" s="279">
        <v>44196</v>
      </c>
    </row>
    <row r="67" spans="1:21" s="3" customFormat="1" ht="15.75" thickBot="1">
      <c r="A67" s="280"/>
      <c r="B67" s="260" t="s">
        <v>43</v>
      </c>
      <c r="C67" s="214" t="s">
        <v>19</v>
      </c>
      <c r="D67" s="214" t="s">
        <v>19</v>
      </c>
      <c r="E67" s="214" t="s">
        <v>19</v>
      </c>
      <c r="F67" s="214" t="s">
        <v>19</v>
      </c>
      <c r="G67" s="214" t="s">
        <v>19</v>
      </c>
      <c r="H67" s="121">
        <f>H66</f>
        <v>854.1</v>
      </c>
      <c r="I67" s="121">
        <f>I66</f>
        <v>624</v>
      </c>
      <c r="J67" s="275">
        <f>J66</f>
        <v>280</v>
      </c>
      <c r="K67" s="215">
        <v>19</v>
      </c>
      <c r="L67" s="216" t="s">
        <v>19</v>
      </c>
      <c r="M67" s="241">
        <f aca="true" t="shared" si="7" ref="M67:R67">SUM(M65:M66)</f>
        <v>3158812</v>
      </c>
      <c r="N67" s="241">
        <f t="shared" si="7"/>
        <v>0</v>
      </c>
      <c r="O67" s="241">
        <f t="shared" si="7"/>
        <v>1216540.98</v>
      </c>
      <c r="P67" s="241">
        <f t="shared" si="7"/>
        <v>0</v>
      </c>
      <c r="Q67" s="241">
        <f t="shared" si="7"/>
        <v>1942271.02</v>
      </c>
      <c r="R67" s="241">
        <f t="shared" si="7"/>
        <v>0</v>
      </c>
      <c r="S67" s="121" t="s">
        <v>19</v>
      </c>
      <c r="T67" s="121" t="s">
        <v>19</v>
      </c>
      <c r="U67" s="218" t="s">
        <v>19</v>
      </c>
    </row>
    <row r="68" spans="1:21" s="3" customFormat="1" ht="15">
      <c r="A68" s="476" t="s">
        <v>123</v>
      </c>
      <c r="B68" s="479" t="s">
        <v>105</v>
      </c>
      <c r="C68" s="201" t="s">
        <v>48</v>
      </c>
      <c r="D68" s="202">
        <v>1955</v>
      </c>
      <c r="E68" s="202">
        <v>1955</v>
      </c>
      <c r="F68" s="203" t="s">
        <v>85</v>
      </c>
      <c r="G68" s="201">
        <v>3</v>
      </c>
      <c r="H68" s="432">
        <v>1003.1</v>
      </c>
      <c r="I68" s="432">
        <v>922.4</v>
      </c>
      <c r="J68" s="125">
        <v>576</v>
      </c>
      <c r="K68" s="115">
        <v>38</v>
      </c>
      <c r="L68" s="205" t="s">
        <v>61</v>
      </c>
      <c r="M68" s="237">
        <v>414689</v>
      </c>
      <c r="N68" s="125"/>
      <c r="O68" s="209">
        <f>M68-Q68</f>
        <v>159707.56</v>
      </c>
      <c r="P68" s="125"/>
      <c r="Q68" s="209">
        <v>254981.44</v>
      </c>
      <c r="R68" s="125"/>
      <c r="S68" s="206">
        <v>919.2302688638335</v>
      </c>
      <c r="T68" s="206">
        <v>919.23</v>
      </c>
      <c r="U68" s="279">
        <v>44196</v>
      </c>
    </row>
    <row r="69" spans="1:21" s="3" customFormat="1" ht="15">
      <c r="A69" s="477"/>
      <c r="B69" s="479"/>
      <c r="C69" s="201" t="s">
        <v>48</v>
      </c>
      <c r="D69" s="202">
        <v>1955</v>
      </c>
      <c r="E69" s="202">
        <v>1955</v>
      </c>
      <c r="F69" s="203" t="s">
        <v>85</v>
      </c>
      <c r="G69" s="201">
        <v>3</v>
      </c>
      <c r="H69" s="432">
        <v>1003.1</v>
      </c>
      <c r="I69" s="432">
        <v>922.4</v>
      </c>
      <c r="J69" s="125">
        <v>576</v>
      </c>
      <c r="K69" s="115">
        <v>38</v>
      </c>
      <c r="L69" s="205" t="s">
        <v>62</v>
      </c>
      <c r="M69" s="237">
        <v>495435</v>
      </c>
      <c r="N69" s="125"/>
      <c r="O69" s="209">
        <f>M69-Q69</f>
        <v>190804.96000000002</v>
      </c>
      <c r="P69" s="125"/>
      <c r="Q69" s="209">
        <v>304630.04</v>
      </c>
      <c r="R69" s="125"/>
      <c r="S69" s="206">
        <v>400.80984388551605</v>
      </c>
      <c r="T69" s="206">
        <v>400.81</v>
      </c>
      <c r="U69" s="279">
        <v>44196</v>
      </c>
    </row>
    <row r="70" spans="1:21" s="3" customFormat="1" ht="15">
      <c r="A70" s="477"/>
      <c r="B70" s="479"/>
      <c r="C70" s="201" t="s">
        <v>48</v>
      </c>
      <c r="D70" s="202">
        <v>1955</v>
      </c>
      <c r="E70" s="202">
        <v>1955</v>
      </c>
      <c r="F70" s="203" t="s">
        <v>85</v>
      </c>
      <c r="G70" s="201">
        <v>3</v>
      </c>
      <c r="H70" s="432">
        <v>1003.1</v>
      </c>
      <c r="I70" s="432">
        <v>922.4</v>
      </c>
      <c r="J70" s="125">
        <v>576</v>
      </c>
      <c r="K70" s="115">
        <v>38</v>
      </c>
      <c r="L70" s="205" t="s">
        <v>92</v>
      </c>
      <c r="M70" s="237">
        <v>2339547</v>
      </c>
      <c r="N70" s="125"/>
      <c r="O70" s="209">
        <f>M70-Q70</f>
        <v>901020.6399999999</v>
      </c>
      <c r="P70" s="125"/>
      <c r="Q70" s="209">
        <v>1438526.36</v>
      </c>
      <c r="R70" s="125"/>
      <c r="S70" s="206">
        <f>M70/H70</f>
        <v>2332.3168178646197</v>
      </c>
      <c r="T70" s="206">
        <v>307.28</v>
      </c>
      <c r="U70" s="279">
        <v>44196</v>
      </c>
    </row>
    <row r="71" spans="1:21" s="3" customFormat="1" ht="15">
      <c r="A71" s="477"/>
      <c r="B71" s="479"/>
      <c r="C71" s="201" t="s">
        <v>48</v>
      </c>
      <c r="D71" s="202">
        <v>1955</v>
      </c>
      <c r="E71" s="202">
        <v>1955</v>
      </c>
      <c r="F71" s="203" t="s">
        <v>85</v>
      </c>
      <c r="G71" s="201">
        <v>3</v>
      </c>
      <c r="H71" s="432">
        <v>1003.1</v>
      </c>
      <c r="I71" s="432">
        <v>922.4</v>
      </c>
      <c r="J71" s="125">
        <v>576</v>
      </c>
      <c r="K71" s="115">
        <v>38</v>
      </c>
      <c r="L71" s="205" t="s">
        <v>93</v>
      </c>
      <c r="M71" s="237">
        <v>73788</v>
      </c>
      <c r="N71" s="125"/>
      <c r="O71" s="209">
        <f>M71-Q71</f>
        <v>28417.690000000002</v>
      </c>
      <c r="P71" s="125"/>
      <c r="Q71" s="209">
        <v>45370.31</v>
      </c>
      <c r="R71" s="125"/>
      <c r="S71" s="206">
        <v>73.55996411125511</v>
      </c>
      <c r="T71" s="206">
        <v>73.56</v>
      </c>
      <c r="U71" s="279">
        <v>44196</v>
      </c>
    </row>
    <row r="72" spans="1:21" s="3" customFormat="1" ht="15">
      <c r="A72" s="477"/>
      <c r="B72" s="484"/>
      <c r="C72" s="201" t="s">
        <v>48</v>
      </c>
      <c r="D72" s="202">
        <v>1955</v>
      </c>
      <c r="E72" s="202">
        <v>1955</v>
      </c>
      <c r="F72" s="203" t="s">
        <v>85</v>
      </c>
      <c r="G72" s="201">
        <v>3</v>
      </c>
      <c r="H72" s="432">
        <v>1003.1</v>
      </c>
      <c r="I72" s="432">
        <v>922.4</v>
      </c>
      <c r="J72" s="125">
        <v>576</v>
      </c>
      <c r="K72" s="115">
        <v>38</v>
      </c>
      <c r="L72" s="205" t="s">
        <v>94</v>
      </c>
      <c r="M72" s="237">
        <v>645735</v>
      </c>
      <c r="N72" s="125"/>
      <c r="O72" s="209">
        <f>M72-Q72</f>
        <v>248689.40999999997</v>
      </c>
      <c r="P72" s="125"/>
      <c r="Q72" s="209">
        <v>397045.59</v>
      </c>
      <c r="R72" s="125"/>
      <c r="S72" s="206">
        <f>M72/H72</f>
        <v>643.7394078357092</v>
      </c>
      <c r="T72" s="206">
        <v>685.39</v>
      </c>
      <c r="U72" s="279">
        <v>44196</v>
      </c>
    </row>
    <row r="73" spans="1:21" s="3" customFormat="1" ht="15.75" thickBot="1">
      <c r="A73" s="240"/>
      <c r="B73" s="213" t="s">
        <v>43</v>
      </c>
      <c r="C73" s="214" t="s">
        <v>19</v>
      </c>
      <c r="D73" s="214" t="s">
        <v>19</v>
      </c>
      <c r="E73" s="214" t="s">
        <v>19</v>
      </c>
      <c r="F73" s="214" t="s">
        <v>19</v>
      </c>
      <c r="G73" s="214" t="s">
        <v>19</v>
      </c>
      <c r="H73" s="121">
        <v>1003.1</v>
      </c>
      <c r="I73" s="121">
        <v>922.4</v>
      </c>
      <c r="J73" s="121">
        <v>576</v>
      </c>
      <c r="K73" s="215">
        <v>38</v>
      </c>
      <c r="L73" s="216" t="s">
        <v>19</v>
      </c>
      <c r="M73" s="241">
        <f aca="true" t="shared" si="8" ref="M73:R73">SUM(M68:M72)</f>
        <v>3969194</v>
      </c>
      <c r="N73" s="241">
        <f t="shared" si="8"/>
        <v>0</v>
      </c>
      <c r="O73" s="241">
        <f t="shared" si="8"/>
        <v>1528640.2599999998</v>
      </c>
      <c r="P73" s="241">
        <f t="shared" si="8"/>
        <v>0</v>
      </c>
      <c r="Q73" s="241">
        <f t="shared" si="8"/>
        <v>2440553.74</v>
      </c>
      <c r="R73" s="241">
        <f t="shared" si="8"/>
        <v>0</v>
      </c>
      <c r="S73" s="121" t="s">
        <v>19</v>
      </c>
      <c r="T73" s="121" t="s">
        <v>19</v>
      </c>
      <c r="U73" s="218" t="s">
        <v>19</v>
      </c>
    </row>
    <row r="74" spans="1:21" s="3" customFormat="1" ht="15">
      <c r="A74" s="497" t="s">
        <v>154</v>
      </c>
      <c r="B74" s="485" t="s">
        <v>56</v>
      </c>
      <c r="C74" s="223" t="s">
        <v>48</v>
      </c>
      <c r="D74" s="223">
        <v>1990</v>
      </c>
      <c r="E74" s="223">
        <v>1990</v>
      </c>
      <c r="F74" s="225" t="s">
        <v>49</v>
      </c>
      <c r="G74" s="223">
        <v>4</v>
      </c>
      <c r="H74" s="130">
        <v>3627.4</v>
      </c>
      <c r="I74" s="130">
        <v>3265</v>
      </c>
      <c r="J74" s="266">
        <v>1252</v>
      </c>
      <c r="K74" s="226">
        <v>92</v>
      </c>
      <c r="L74" s="408" t="s">
        <v>51</v>
      </c>
      <c r="M74" s="227">
        <v>7330406</v>
      </c>
      <c r="N74" s="267"/>
      <c r="O74" s="209">
        <f>M74-Q74</f>
        <v>2823130.76</v>
      </c>
      <c r="P74" s="268"/>
      <c r="Q74" s="209">
        <v>4507275.24</v>
      </c>
      <c r="R74" s="267"/>
      <c r="S74" s="209">
        <f>M74/J74</f>
        <v>5854.956869009585</v>
      </c>
      <c r="T74" s="209">
        <v>7521.62</v>
      </c>
      <c r="U74" s="269">
        <v>44196</v>
      </c>
    </row>
    <row r="75" spans="1:21" s="3" customFormat="1" ht="15">
      <c r="A75" s="498"/>
      <c r="B75" s="487"/>
      <c r="C75" s="223" t="s">
        <v>48</v>
      </c>
      <c r="D75" s="223">
        <v>1990</v>
      </c>
      <c r="E75" s="223">
        <v>1990</v>
      </c>
      <c r="F75" s="225" t="s">
        <v>49</v>
      </c>
      <c r="G75" s="223">
        <v>4</v>
      </c>
      <c r="H75" s="130">
        <v>3627.4</v>
      </c>
      <c r="I75" s="130">
        <v>3265</v>
      </c>
      <c r="J75" s="266">
        <v>1252</v>
      </c>
      <c r="K75" s="226">
        <v>92</v>
      </c>
      <c r="L75" s="420" t="s">
        <v>93</v>
      </c>
      <c r="M75" s="394">
        <v>340250</v>
      </c>
      <c r="N75" s="171"/>
      <c r="O75" s="209">
        <f>M75-Q75</f>
        <v>131039.16</v>
      </c>
      <c r="P75" s="421"/>
      <c r="Q75" s="315">
        <v>209210.84</v>
      </c>
      <c r="R75" s="171"/>
      <c r="S75" s="209">
        <f>M75/H75</f>
        <v>93.79996691845399</v>
      </c>
      <c r="T75" s="315">
        <v>93.8</v>
      </c>
      <c r="U75" s="422">
        <v>44196</v>
      </c>
    </row>
    <row r="76" spans="1:21" s="3" customFormat="1" ht="15.75" customHeight="1" thickBot="1">
      <c r="A76" s="498"/>
      <c r="B76" s="228" t="s">
        <v>43</v>
      </c>
      <c r="C76" s="229" t="s">
        <v>19</v>
      </c>
      <c r="D76" s="229" t="s">
        <v>19</v>
      </c>
      <c r="E76" s="229" t="s">
        <v>19</v>
      </c>
      <c r="F76" s="229" t="s">
        <v>19</v>
      </c>
      <c r="G76" s="229" t="s">
        <v>19</v>
      </c>
      <c r="H76" s="118">
        <f>H75</f>
        <v>3627.4</v>
      </c>
      <c r="I76" s="118">
        <f>I75</f>
        <v>3265</v>
      </c>
      <c r="J76" s="118">
        <f>J75</f>
        <v>1252</v>
      </c>
      <c r="K76" s="230">
        <v>92</v>
      </c>
      <c r="L76" s="231" t="s">
        <v>19</v>
      </c>
      <c r="M76" s="241">
        <f aca="true" t="shared" si="9" ref="M76:R76">SUM(M74:M75)</f>
        <v>7670656</v>
      </c>
      <c r="N76" s="241">
        <f t="shared" si="9"/>
        <v>0</v>
      </c>
      <c r="O76" s="241">
        <f t="shared" si="9"/>
        <v>2954169.92</v>
      </c>
      <c r="P76" s="241">
        <f t="shared" si="9"/>
        <v>0</v>
      </c>
      <c r="Q76" s="241">
        <f t="shared" si="9"/>
        <v>4716486.08</v>
      </c>
      <c r="R76" s="241">
        <f t="shared" si="9"/>
        <v>0</v>
      </c>
      <c r="S76" s="152" t="s">
        <v>19</v>
      </c>
      <c r="T76" s="152" t="s">
        <v>19</v>
      </c>
      <c r="U76" s="271" t="s">
        <v>19</v>
      </c>
    </row>
    <row r="77" spans="1:21" s="4" customFormat="1" ht="15">
      <c r="A77" s="492" t="s">
        <v>142</v>
      </c>
      <c r="B77" s="482" t="s">
        <v>134</v>
      </c>
      <c r="C77" s="193" t="s">
        <v>48</v>
      </c>
      <c r="D77" s="193">
        <v>1989</v>
      </c>
      <c r="E77" s="193">
        <v>1989</v>
      </c>
      <c r="F77" s="195" t="s">
        <v>55</v>
      </c>
      <c r="G77" s="193">
        <v>5</v>
      </c>
      <c r="H77" s="124">
        <v>3467.5</v>
      </c>
      <c r="I77" s="124">
        <v>2754.4</v>
      </c>
      <c r="J77" s="124">
        <v>760</v>
      </c>
      <c r="K77" s="197">
        <v>92</v>
      </c>
      <c r="L77" s="276" t="s">
        <v>51</v>
      </c>
      <c r="M77" s="220">
        <v>5000783</v>
      </c>
      <c r="N77" s="439"/>
      <c r="O77" s="209">
        <f>M77-Q77</f>
        <v>1925932.1099999999</v>
      </c>
      <c r="P77" s="439"/>
      <c r="Q77" s="440">
        <v>3074850.89</v>
      </c>
      <c r="R77" s="439"/>
      <c r="S77" s="220">
        <f>M77/J77</f>
        <v>6579.977631578948</v>
      </c>
      <c r="T77" s="220">
        <v>4349.58</v>
      </c>
      <c r="U77" s="423">
        <v>44196</v>
      </c>
    </row>
    <row r="78" spans="1:21" s="4" customFormat="1" ht="15">
      <c r="A78" s="493"/>
      <c r="B78" s="483"/>
      <c r="C78" s="201" t="s">
        <v>48</v>
      </c>
      <c r="D78" s="201">
        <v>1989</v>
      </c>
      <c r="E78" s="201">
        <v>1989</v>
      </c>
      <c r="F78" s="203" t="s">
        <v>55</v>
      </c>
      <c r="G78" s="201">
        <v>5</v>
      </c>
      <c r="H78" s="125">
        <v>3467.5</v>
      </c>
      <c r="I78" s="125">
        <v>2754.4</v>
      </c>
      <c r="J78" s="125">
        <v>760</v>
      </c>
      <c r="K78" s="115">
        <v>92</v>
      </c>
      <c r="L78" s="205" t="s">
        <v>93</v>
      </c>
      <c r="M78" s="206">
        <v>195775</v>
      </c>
      <c r="N78" s="441"/>
      <c r="O78" s="209">
        <f>M78-Q78</f>
        <v>75398.06</v>
      </c>
      <c r="P78" s="441"/>
      <c r="Q78" s="324">
        <v>120376.94</v>
      </c>
      <c r="R78" s="441"/>
      <c r="S78" s="206">
        <v>56.46</v>
      </c>
      <c r="T78" s="206">
        <v>56.46</v>
      </c>
      <c r="U78" s="424">
        <v>44196</v>
      </c>
    </row>
    <row r="79" spans="1:21" s="4" customFormat="1" ht="15.75" thickBot="1">
      <c r="A79" s="277"/>
      <c r="B79" s="213" t="s">
        <v>43</v>
      </c>
      <c r="C79" s="214" t="s">
        <v>19</v>
      </c>
      <c r="D79" s="214" t="s">
        <v>19</v>
      </c>
      <c r="E79" s="214" t="s">
        <v>19</v>
      </c>
      <c r="F79" s="214" t="s">
        <v>19</v>
      </c>
      <c r="G79" s="214" t="s">
        <v>19</v>
      </c>
      <c r="H79" s="121">
        <v>3467.5</v>
      </c>
      <c r="I79" s="121">
        <v>2754.4</v>
      </c>
      <c r="J79" s="121">
        <f>J78</f>
        <v>760</v>
      </c>
      <c r="K79" s="215">
        <v>92</v>
      </c>
      <c r="L79" s="216" t="s">
        <v>19</v>
      </c>
      <c r="M79" s="241">
        <f aca="true" t="shared" si="10" ref="M79:R79">SUM(M77:M78)</f>
        <v>5196558</v>
      </c>
      <c r="N79" s="241">
        <f t="shared" si="10"/>
        <v>0</v>
      </c>
      <c r="O79" s="241">
        <f t="shared" si="10"/>
        <v>2001330.17</v>
      </c>
      <c r="P79" s="241">
        <f t="shared" si="10"/>
        <v>0</v>
      </c>
      <c r="Q79" s="241">
        <f t="shared" si="10"/>
        <v>3195227.83</v>
      </c>
      <c r="R79" s="241">
        <f t="shared" si="10"/>
        <v>0</v>
      </c>
      <c r="S79" s="121" t="s">
        <v>19</v>
      </c>
      <c r="T79" s="121" t="s">
        <v>19</v>
      </c>
      <c r="U79" s="218" t="s">
        <v>19</v>
      </c>
    </row>
    <row r="80" spans="1:21" s="3" customFormat="1" ht="15">
      <c r="A80" s="542" t="s">
        <v>140</v>
      </c>
      <c r="B80" s="500" t="s">
        <v>67</v>
      </c>
      <c r="C80" s="193" t="s">
        <v>48</v>
      </c>
      <c r="D80" s="193">
        <v>1972</v>
      </c>
      <c r="E80" s="193">
        <v>1972</v>
      </c>
      <c r="F80" s="195" t="s">
        <v>49</v>
      </c>
      <c r="G80" s="193">
        <v>4</v>
      </c>
      <c r="H80" s="156">
        <v>2565.5</v>
      </c>
      <c r="I80" s="156">
        <v>2248.2</v>
      </c>
      <c r="J80" s="255">
        <v>864</v>
      </c>
      <c r="K80" s="197">
        <v>98</v>
      </c>
      <c r="L80" s="234" t="s">
        <v>50</v>
      </c>
      <c r="M80" s="219">
        <v>42552</v>
      </c>
      <c r="N80" s="272"/>
      <c r="O80" s="209">
        <f>M80-Q80</f>
        <v>16387.89</v>
      </c>
      <c r="P80" s="273"/>
      <c r="Q80" s="220">
        <v>26164.11</v>
      </c>
      <c r="R80" s="272"/>
      <c r="S80" s="220">
        <f>M80/J80</f>
        <v>49.25</v>
      </c>
      <c r="T80" s="220">
        <v>49.25</v>
      </c>
      <c r="U80" s="274">
        <v>44196</v>
      </c>
    </row>
    <row r="81" spans="1:21" s="3" customFormat="1" ht="15">
      <c r="A81" s="491"/>
      <c r="B81" s="501"/>
      <c r="C81" s="201" t="s">
        <v>48</v>
      </c>
      <c r="D81" s="201">
        <v>1972</v>
      </c>
      <c r="E81" s="201">
        <v>1972</v>
      </c>
      <c r="F81" s="203" t="s">
        <v>49</v>
      </c>
      <c r="G81" s="201">
        <v>4</v>
      </c>
      <c r="H81" s="131">
        <v>2565.5</v>
      </c>
      <c r="I81" s="131">
        <v>2248.2</v>
      </c>
      <c r="J81" s="258">
        <v>864</v>
      </c>
      <c r="K81" s="115">
        <v>98</v>
      </c>
      <c r="L81" s="236" t="s">
        <v>51</v>
      </c>
      <c r="M81" s="237">
        <v>5825192</v>
      </c>
      <c r="N81" s="278"/>
      <c r="O81" s="209">
        <f>M81-Q81</f>
        <v>2243433.55</v>
      </c>
      <c r="P81" s="248"/>
      <c r="Q81" s="206">
        <v>3581758.45</v>
      </c>
      <c r="R81" s="278"/>
      <c r="S81" s="206">
        <f>M81/J81</f>
        <v>6742.12037037037</v>
      </c>
      <c r="T81" s="206">
        <v>7521.62</v>
      </c>
      <c r="U81" s="279">
        <v>44196</v>
      </c>
    </row>
    <row r="82" spans="1:21" s="3" customFormat="1" ht="15.75" thickBot="1">
      <c r="A82" s="280"/>
      <c r="B82" s="260" t="s">
        <v>43</v>
      </c>
      <c r="C82" s="214" t="s">
        <v>19</v>
      </c>
      <c r="D82" s="214" t="s">
        <v>19</v>
      </c>
      <c r="E82" s="214" t="s">
        <v>19</v>
      </c>
      <c r="F82" s="214" t="s">
        <v>19</v>
      </c>
      <c r="G82" s="214" t="s">
        <v>19</v>
      </c>
      <c r="H82" s="121">
        <v>2565.5</v>
      </c>
      <c r="I82" s="121">
        <v>2248.2</v>
      </c>
      <c r="J82" s="275">
        <v>864</v>
      </c>
      <c r="K82" s="215">
        <v>98</v>
      </c>
      <c r="L82" s="216" t="s">
        <v>19</v>
      </c>
      <c r="M82" s="241">
        <f aca="true" t="shared" si="11" ref="M82:R82">SUM(M80:M81)</f>
        <v>5867744</v>
      </c>
      <c r="N82" s="241">
        <f t="shared" si="11"/>
        <v>0</v>
      </c>
      <c r="O82" s="241">
        <f t="shared" si="11"/>
        <v>2259821.44</v>
      </c>
      <c r="P82" s="241">
        <f t="shared" si="11"/>
        <v>0</v>
      </c>
      <c r="Q82" s="241">
        <f t="shared" si="11"/>
        <v>3607922.56</v>
      </c>
      <c r="R82" s="241">
        <f t="shared" si="11"/>
        <v>0</v>
      </c>
      <c r="S82" s="121" t="s">
        <v>19</v>
      </c>
      <c r="T82" s="121" t="s">
        <v>19</v>
      </c>
      <c r="U82" s="218" t="s">
        <v>19</v>
      </c>
    </row>
    <row r="83" spans="1:21" s="3" customFormat="1" ht="15">
      <c r="A83" s="498" t="s">
        <v>155</v>
      </c>
      <c r="B83" s="479" t="s">
        <v>70</v>
      </c>
      <c r="C83" s="223" t="s">
        <v>48</v>
      </c>
      <c r="D83" s="224">
        <v>1967</v>
      </c>
      <c r="E83" s="224">
        <v>1967</v>
      </c>
      <c r="F83" s="225" t="s">
        <v>71</v>
      </c>
      <c r="G83" s="223">
        <v>4</v>
      </c>
      <c r="H83" s="163">
        <v>2635.2</v>
      </c>
      <c r="I83" s="163">
        <v>1950.2</v>
      </c>
      <c r="J83" s="266">
        <v>824.6</v>
      </c>
      <c r="K83" s="226">
        <v>55</v>
      </c>
      <c r="L83" s="407" t="s">
        <v>50</v>
      </c>
      <c r="M83" s="227">
        <v>88709</v>
      </c>
      <c r="N83" s="267"/>
      <c r="O83" s="209">
        <f aca="true" t="shared" si="12" ref="O83:O88">M83-Q83</f>
        <v>34164.15</v>
      </c>
      <c r="P83" s="268"/>
      <c r="Q83" s="209">
        <v>54544.85</v>
      </c>
      <c r="R83" s="267"/>
      <c r="S83" s="209">
        <f>M83/H83</f>
        <v>33.66309957498483</v>
      </c>
      <c r="T83" s="209">
        <v>38.62</v>
      </c>
      <c r="U83" s="281">
        <v>44196</v>
      </c>
    </row>
    <row r="84" spans="1:21" s="3" customFormat="1" ht="15">
      <c r="A84" s="498"/>
      <c r="B84" s="479"/>
      <c r="C84" s="201" t="s">
        <v>48</v>
      </c>
      <c r="D84" s="202">
        <v>1967</v>
      </c>
      <c r="E84" s="202">
        <v>1967</v>
      </c>
      <c r="F84" s="203" t="s">
        <v>71</v>
      </c>
      <c r="G84" s="201">
        <v>4</v>
      </c>
      <c r="H84" s="127">
        <v>2635.2</v>
      </c>
      <c r="I84" s="127">
        <v>1950.2</v>
      </c>
      <c r="J84" s="258">
        <v>824.6</v>
      </c>
      <c r="K84" s="115">
        <v>55</v>
      </c>
      <c r="L84" s="405" t="s">
        <v>51</v>
      </c>
      <c r="M84" s="237">
        <v>5340736</v>
      </c>
      <c r="N84" s="278"/>
      <c r="O84" s="209">
        <f t="shared" si="12"/>
        <v>2056856.8900000001</v>
      </c>
      <c r="P84" s="248"/>
      <c r="Q84" s="206">
        <v>3283879.11</v>
      </c>
      <c r="R84" s="278"/>
      <c r="S84" s="206">
        <v>6476.759641038079</v>
      </c>
      <c r="T84" s="206">
        <v>6476.76</v>
      </c>
      <c r="U84" s="269">
        <v>44196</v>
      </c>
    </row>
    <row r="85" spans="1:21" s="3" customFormat="1" ht="15">
      <c r="A85" s="498"/>
      <c r="B85" s="479"/>
      <c r="C85" s="201" t="s">
        <v>48</v>
      </c>
      <c r="D85" s="202">
        <v>1967</v>
      </c>
      <c r="E85" s="202">
        <v>1967</v>
      </c>
      <c r="F85" s="203" t="s">
        <v>71</v>
      </c>
      <c r="G85" s="201">
        <v>4</v>
      </c>
      <c r="H85" s="127">
        <v>2635.2</v>
      </c>
      <c r="I85" s="127">
        <v>1950.2</v>
      </c>
      <c r="J85" s="258">
        <v>824.6</v>
      </c>
      <c r="K85" s="115">
        <v>55</v>
      </c>
      <c r="L85" s="205" t="s">
        <v>88</v>
      </c>
      <c r="M85" s="227">
        <v>281624</v>
      </c>
      <c r="N85" s="267"/>
      <c r="O85" s="209">
        <f t="shared" si="12"/>
        <v>108460.76000000001</v>
      </c>
      <c r="P85" s="268"/>
      <c r="Q85" s="209">
        <v>173163.24</v>
      </c>
      <c r="R85" s="267"/>
      <c r="S85" s="209">
        <f>M85/H85</f>
        <v>106.87006678809958</v>
      </c>
      <c r="T85" s="209">
        <v>106.87</v>
      </c>
      <c r="U85" s="269">
        <v>44196</v>
      </c>
    </row>
    <row r="86" spans="1:21" s="3" customFormat="1" ht="25.5">
      <c r="A86" s="498"/>
      <c r="B86" s="479"/>
      <c r="C86" s="201" t="s">
        <v>48</v>
      </c>
      <c r="D86" s="202">
        <v>1967</v>
      </c>
      <c r="E86" s="202">
        <v>1967</v>
      </c>
      <c r="F86" s="203" t="s">
        <v>71</v>
      </c>
      <c r="G86" s="201">
        <v>4</v>
      </c>
      <c r="H86" s="127">
        <v>2635.2</v>
      </c>
      <c r="I86" s="127">
        <v>1950.2</v>
      </c>
      <c r="J86" s="258">
        <v>824.6</v>
      </c>
      <c r="K86" s="115">
        <v>55</v>
      </c>
      <c r="L86" s="205" t="s">
        <v>90</v>
      </c>
      <c r="M86" s="227">
        <v>213899</v>
      </c>
      <c r="N86" s="267"/>
      <c r="O86" s="209">
        <f t="shared" si="12"/>
        <v>82378.09</v>
      </c>
      <c r="P86" s="268"/>
      <c r="Q86" s="209">
        <v>131520.91</v>
      </c>
      <c r="R86" s="267"/>
      <c r="S86" s="209">
        <f>M86/H86</f>
        <v>81.16993017607773</v>
      </c>
      <c r="T86" s="209">
        <v>81.17</v>
      </c>
      <c r="U86" s="269">
        <v>44196</v>
      </c>
    </row>
    <row r="87" spans="1:21" s="3" customFormat="1" ht="15">
      <c r="A87" s="498"/>
      <c r="B87" s="479"/>
      <c r="C87" s="201" t="s">
        <v>48</v>
      </c>
      <c r="D87" s="202">
        <v>1967</v>
      </c>
      <c r="E87" s="202">
        <v>1967</v>
      </c>
      <c r="F87" s="203" t="s">
        <v>71</v>
      </c>
      <c r="G87" s="201">
        <v>4</v>
      </c>
      <c r="H87" s="127">
        <v>2635.2</v>
      </c>
      <c r="I87" s="127">
        <v>1950.2</v>
      </c>
      <c r="J87" s="258">
        <v>824.6</v>
      </c>
      <c r="K87" s="115">
        <v>55</v>
      </c>
      <c r="L87" s="205" t="s">
        <v>91</v>
      </c>
      <c r="M87" s="227">
        <v>213899</v>
      </c>
      <c r="N87" s="267"/>
      <c r="O87" s="209">
        <f t="shared" si="12"/>
        <v>82378.09</v>
      </c>
      <c r="P87" s="268"/>
      <c r="Q87" s="209">
        <v>131520.91</v>
      </c>
      <c r="R87" s="267"/>
      <c r="S87" s="209">
        <f>M87/H87</f>
        <v>81.16993017607773</v>
      </c>
      <c r="T87" s="209">
        <v>81.17</v>
      </c>
      <c r="U87" s="269">
        <v>44196</v>
      </c>
    </row>
    <row r="88" spans="1:21" s="3" customFormat="1" ht="15">
      <c r="A88" s="498"/>
      <c r="B88" s="484"/>
      <c r="C88" s="201" t="s">
        <v>48</v>
      </c>
      <c r="D88" s="202">
        <v>1967</v>
      </c>
      <c r="E88" s="202">
        <v>1967</v>
      </c>
      <c r="F88" s="203" t="s">
        <v>71</v>
      </c>
      <c r="G88" s="201">
        <v>4</v>
      </c>
      <c r="H88" s="127">
        <v>2635.2</v>
      </c>
      <c r="I88" s="127">
        <v>1950.2</v>
      </c>
      <c r="J88" s="258">
        <v>824.6</v>
      </c>
      <c r="K88" s="115">
        <v>55</v>
      </c>
      <c r="L88" s="205" t="s">
        <v>93</v>
      </c>
      <c r="M88" s="237">
        <v>285181</v>
      </c>
      <c r="N88" s="278"/>
      <c r="O88" s="209">
        <f t="shared" si="12"/>
        <v>109830.65</v>
      </c>
      <c r="P88" s="248"/>
      <c r="Q88" s="206">
        <v>175350.35</v>
      </c>
      <c r="R88" s="278"/>
      <c r="S88" s="209">
        <f>M88/H88</f>
        <v>108.21986945962357</v>
      </c>
      <c r="T88" s="206">
        <v>108.22</v>
      </c>
      <c r="U88" s="269">
        <v>44196</v>
      </c>
    </row>
    <row r="89" spans="1:21" s="3" customFormat="1" ht="15.75" thickBot="1">
      <c r="A89" s="282"/>
      <c r="B89" s="283" t="s">
        <v>43</v>
      </c>
      <c r="C89" s="229" t="s">
        <v>19</v>
      </c>
      <c r="D89" s="229" t="s">
        <v>19</v>
      </c>
      <c r="E89" s="229" t="s">
        <v>19</v>
      </c>
      <c r="F89" s="229" t="s">
        <v>19</v>
      </c>
      <c r="G89" s="229" t="s">
        <v>19</v>
      </c>
      <c r="H89" s="118">
        <v>2635.2</v>
      </c>
      <c r="I89" s="118">
        <v>1950.2</v>
      </c>
      <c r="J89" s="270">
        <v>824.6</v>
      </c>
      <c r="K89" s="215">
        <v>55</v>
      </c>
      <c r="L89" s="231" t="s">
        <v>19</v>
      </c>
      <c r="M89" s="252">
        <f aca="true" t="shared" si="13" ref="M89:R89">SUM(M83:M88)</f>
        <v>6424048</v>
      </c>
      <c r="N89" s="252">
        <f t="shared" si="13"/>
        <v>0</v>
      </c>
      <c r="O89" s="252">
        <f t="shared" si="13"/>
        <v>2474068.6299999994</v>
      </c>
      <c r="P89" s="252">
        <f t="shared" si="13"/>
        <v>0</v>
      </c>
      <c r="Q89" s="252">
        <f t="shared" si="13"/>
        <v>3949979.3700000006</v>
      </c>
      <c r="R89" s="252">
        <f t="shared" si="13"/>
        <v>0</v>
      </c>
      <c r="S89" s="118" t="s">
        <v>19</v>
      </c>
      <c r="T89" s="118" t="s">
        <v>19</v>
      </c>
      <c r="U89" s="284" t="s">
        <v>19</v>
      </c>
    </row>
    <row r="90" spans="1:21" s="3" customFormat="1" ht="15">
      <c r="A90" s="542" t="s">
        <v>156</v>
      </c>
      <c r="B90" s="489" t="s">
        <v>58</v>
      </c>
      <c r="C90" s="193" t="s">
        <v>48</v>
      </c>
      <c r="D90" s="194">
        <v>1985</v>
      </c>
      <c r="E90" s="194">
        <v>1985</v>
      </c>
      <c r="F90" s="195" t="s">
        <v>49</v>
      </c>
      <c r="G90" s="193">
        <v>4</v>
      </c>
      <c r="H90" s="124">
        <v>7231.2</v>
      </c>
      <c r="I90" s="124">
        <v>6164.6</v>
      </c>
      <c r="J90" s="255">
        <v>2226.4</v>
      </c>
      <c r="K90" s="197">
        <v>252</v>
      </c>
      <c r="L90" s="402" t="s">
        <v>51</v>
      </c>
      <c r="M90" s="219">
        <v>10207637</v>
      </c>
      <c r="N90" s="272"/>
      <c r="O90" s="209">
        <f>M90-Q90</f>
        <v>3931227.55</v>
      </c>
      <c r="P90" s="245"/>
      <c r="Q90" s="198">
        <v>6276409.45</v>
      </c>
      <c r="R90" s="285"/>
      <c r="S90" s="198">
        <f>M90/J90</f>
        <v>4584.817193675889</v>
      </c>
      <c r="T90" s="198">
        <v>7521.62</v>
      </c>
      <c r="U90" s="286">
        <v>44196</v>
      </c>
    </row>
    <row r="91" spans="1:21" s="3" customFormat="1" ht="15">
      <c r="A91" s="491"/>
      <c r="B91" s="490"/>
      <c r="C91" s="201" t="s">
        <v>48</v>
      </c>
      <c r="D91" s="202">
        <v>1985</v>
      </c>
      <c r="E91" s="202">
        <v>1985</v>
      </c>
      <c r="F91" s="203" t="s">
        <v>49</v>
      </c>
      <c r="G91" s="201">
        <v>4</v>
      </c>
      <c r="H91" s="125">
        <v>7231.2</v>
      </c>
      <c r="I91" s="125">
        <v>6164.6</v>
      </c>
      <c r="J91" s="258">
        <v>2226.4</v>
      </c>
      <c r="K91" s="115">
        <v>252</v>
      </c>
      <c r="L91" s="409" t="s">
        <v>60</v>
      </c>
      <c r="M91" s="237">
        <v>7475843</v>
      </c>
      <c r="N91" s="278"/>
      <c r="O91" s="209">
        <f>M91-Q91</f>
        <v>2879142.3499999996</v>
      </c>
      <c r="P91" s="248"/>
      <c r="Q91" s="206">
        <v>4596700.65</v>
      </c>
      <c r="R91" s="278"/>
      <c r="S91" s="206">
        <f>M91/H91</f>
        <v>1033.8315908839475</v>
      </c>
      <c r="T91" s="206">
        <v>1294.3</v>
      </c>
      <c r="U91" s="287">
        <v>44196</v>
      </c>
    </row>
    <row r="92" spans="1:21" s="3" customFormat="1" ht="15">
      <c r="A92" s="491"/>
      <c r="B92" s="490"/>
      <c r="C92" s="201" t="s">
        <v>48</v>
      </c>
      <c r="D92" s="202">
        <v>1985</v>
      </c>
      <c r="E92" s="202">
        <v>1985</v>
      </c>
      <c r="F92" s="203" t="s">
        <v>49</v>
      </c>
      <c r="G92" s="201">
        <v>4</v>
      </c>
      <c r="H92" s="125">
        <v>7231.2</v>
      </c>
      <c r="I92" s="125">
        <v>6164.6</v>
      </c>
      <c r="J92" s="258">
        <v>2226.4</v>
      </c>
      <c r="K92" s="115">
        <v>252</v>
      </c>
      <c r="L92" s="409" t="s">
        <v>61</v>
      </c>
      <c r="M92" s="237">
        <v>3184054</v>
      </c>
      <c r="N92" s="278"/>
      <c r="O92" s="209">
        <f>M92-Q92</f>
        <v>1226262.34</v>
      </c>
      <c r="P92" s="248"/>
      <c r="Q92" s="206">
        <v>1957791.66</v>
      </c>
      <c r="R92" s="278"/>
      <c r="S92" s="206">
        <f>M92/H92</f>
        <v>440.3216616882399</v>
      </c>
      <c r="T92" s="206">
        <v>814.92</v>
      </c>
      <c r="U92" s="287">
        <v>44196</v>
      </c>
    </row>
    <row r="93" spans="1:21" s="3" customFormat="1" ht="15">
      <c r="A93" s="491"/>
      <c r="B93" s="490"/>
      <c r="C93" s="201" t="s">
        <v>48</v>
      </c>
      <c r="D93" s="202">
        <v>1985</v>
      </c>
      <c r="E93" s="202">
        <v>1985</v>
      </c>
      <c r="F93" s="203" t="s">
        <v>49</v>
      </c>
      <c r="G93" s="201">
        <v>4</v>
      </c>
      <c r="H93" s="125">
        <v>7231.2</v>
      </c>
      <c r="I93" s="125">
        <v>6164.6</v>
      </c>
      <c r="J93" s="258">
        <v>2226.4</v>
      </c>
      <c r="K93" s="115">
        <v>252</v>
      </c>
      <c r="L93" s="409" t="s">
        <v>62</v>
      </c>
      <c r="M93" s="237">
        <v>2252193</v>
      </c>
      <c r="N93" s="278"/>
      <c r="O93" s="209">
        <f>M93-Q93</f>
        <v>867378.3300000001</v>
      </c>
      <c r="P93" s="268"/>
      <c r="Q93" s="209">
        <v>1384814.67</v>
      </c>
      <c r="R93" s="267"/>
      <c r="S93" s="206">
        <f>M93/H93</f>
        <v>311.454945237305</v>
      </c>
      <c r="T93" s="209">
        <v>348.5</v>
      </c>
      <c r="U93" s="269">
        <v>44196</v>
      </c>
    </row>
    <row r="94" spans="1:21" s="3" customFormat="1" ht="15.75" thickBot="1">
      <c r="A94" s="280"/>
      <c r="B94" s="213" t="s">
        <v>43</v>
      </c>
      <c r="C94" s="214" t="s">
        <v>19</v>
      </c>
      <c r="D94" s="214" t="s">
        <v>19</v>
      </c>
      <c r="E94" s="214" t="s">
        <v>19</v>
      </c>
      <c r="F94" s="214" t="s">
        <v>19</v>
      </c>
      <c r="G94" s="214" t="s">
        <v>19</v>
      </c>
      <c r="H94" s="121">
        <v>7231.2</v>
      </c>
      <c r="I94" s="121">
        <v>6164.6</v>
      </c>
      <c r="J94" s="121">
        <v>2226.4</v>
      </c>
      <c r="K94" s="215">
        <v>252</v>
      </c>
      <c r="L94" s="216" t="s">
        <v>19</v>
      </c>
      <c r="M94" s="241">
        <f aca="true" t="shared" si="14" ref="M94:R94">SUM(M90:M93)</f>
        <v>23119727</v>
      </c>
      <c r="N94" s="241">
        <f t="shared" si="14"/>
        <v>0</v>
      </c>
      <c r="O94" s="241">
        <f t="shared" si="14"/>
        <v>8904010.57</v>
      </c>
      <c r="P94" s="241">
        <f t="shared" si="14"/>
        <v>0</v>
      </c>
      <c r="Q94" s="241">
        <f t="shared" si="14"/>
        <v>14215716.430000002</v>
      </c>
      <c r="R94" s="241">
        <f t="shared" si="14"/>
        <v>0</v>
      </c>
      <c r="S94" s="288" t="s">
        <v>19</v>
      </c>
      <c r="T94" s="288" t="s">
        <v>19</v>
      </c>
      <c r="U94" s="289" t="s">
        <v>19</v>
      </c>
    </row>
    <row r="95" spans="1:21" s="3" customFormat="1" ht="15">
      <c r="A95" s="476" t="s">
        <v>157</v>
      </c>
      <c r="B95" s="478" t="s">
        <v>146</v>
      </c>
      <c r="C95" s="193" t="s">
        <v>48</v>
      </c>
      <c r="D95" s="193">
        <v>1975</v>
      </c>
      <c r="E95" s="193">
        <v>1975</v>
      </c>
      <c r="F95" s="195" t="s">
        <v>148</v>
      </c>
      <c r="G95" s="193">
        <v>2</v>
      </c>
      <c r="H95" s="133">
        <v>729.1</v>
      </c>
      <c r="I95" s="133">
        <v>659.6</v>
      </c>
      <c r="J95" s="124">
        <v>792</v>
      </c>
      <c r="K95" s="197">
        <v>22</v>
      </c>
      <c r="L95" s="205" t="s">
        <v>91</v>
      </c>
      <c r="M95" s="237">
        <v>51686</v>
      </c>
      <c r="N95" s="290"/>
      <c r="O95" s="209">
        <f>M95-Q95</f>
        <v>19905.63</v>
      </c>
      <c r="P95" s="290"/>
      <c r="Q95" s="206">
        <v>31780.37</v>
      </c>
      <c r="R95" s="290"/>
      <c r="S95" s="290">
        <v>70.89</v>
      </c>
      <c r="T95" s="290">
        <v>70.89</v>
      </c>
      <c r="U95" s="291">
        <v>44196</v>
      </c>
    </row>
    <row r="96" spans="1:21" s="3" customFormat="1" ht="15">
      <c r="A96" s="477"/>
      <c r="B96" s="479"/>
      <c r="C96" s="201" t="s">
        <v>48</v>
      </c>
      <c r="D96" s="201">
        <v>1975</v>
      </c>
      <c r="E96" s="201">
        <v>1975</v>
      </c>
      <c r="F96" s="203" t="s">
        <v>148</v>
      </c>
      <c r="G96" s="201">
        <v>2</v>
      </c>
      <c r="H96" s="134">
        <v>729.1</v>
      </c>
      <c r="I96" s="134">
        <v>659.6</v>
      </c>
      <c r="J96" s="125">
        <v>792</v>
      </c>
      <c r="K96" s="115">
        <v>22</v>
      </c>
      <c r="L96" s="205" t="s">
        <v>93</v>
      </c>
      <c r="M96" s="237">
        <v>68915</v>
      </c>
      <c r="N96" s="125"/>
      <c r="O96" s="209">
        <f>M96-Q96</f>
        <v>26540.97</v>
      </c>
      <c r="P96" s="125"/>
      <c r="Q96" s="206">
        <v>42374.03</v>
      </c>
      <c r="R96" s="125"/>
      <c r="S96" s="206">
        <v>94.52</v>
      </c>
      <c r="T96" s="206">
        <v>94.52</v>
      </c>
      <c r="U96" s="264">
        <v>44196</v>
      </c>
    </row>
    <row r="97" spans="1:21" s="3" customFormat="1" ht="15">
      <c r="A97" s="477"/>
      <c r="B97" s="479"/>
      <c r="C97" s="201" t="s">
        <v>48</v>
      </c>
      <c r="D97" s="201">
        <v>1975</v>
      </c>
      <c r="E97" s="201">
        <v>1975</v>
      </c>
      <c r="F97" s="203" t="s">
        <v>148</v>
      </c>
      <c r="G97" s="201">
        <v>2</v>
      </c>
      <c r="H97" s="134">
        <v>729.1</v>
      </c>
      <c r="I97" s="134">
        <v>659.6</v>
      </c>
      <c r="J97" s="125">
        <v>792</v>
      </c>
      <c r="K97" s="115">
        <v>22</v>
      </c>
      <c r="L97" s="205" t="s">
        <v>102</v>
      </c>
      <c r="M97" s="250">
        <v>103365</v>
      </c>
      <c r="N97" s="192"/>
      <c r="O97" s="209">
        <f>M97-Q97</f>
        <v>39808.56</v>
      </c>
      <c r="P97" s="192"/>
      <c r="Q97" s="293">
        <v>63556.44</v>
      </c>
      <c r="R97" s="192"/>
      <c r="S97" s="293">
        <v>141.77</v>
      </c>
      <c r="T97" s="293">
        <v>141.77</v>
      </c>
      <c r="U97" s="264">
        <v>44196</v>
      </c>
    </row>
    <row r="98" spans="1:21" s="3" customFormat="1" ht="15.75" thickBot="1">
      <c r="A98" s="294"/>
      <c r="B98" s="260" t="s">
        <v>43</v>
      </c>
      <c r="C98" s="214" t="s">
        <v>19</v>
      </c>
      <c r="D98" s="214" t="s">
        <v>19</v>
      </c>
      <c r="E98" s="214" t="s">
        <v>19</v>
      </c>
      <c r="F98" s="214" t="s">
        <v>19</v>
      </c>
      <c r="G98" s="214" t="s">
        <v>19</v>
      </c>
      <c r="H98" s="121">
        <f>H97</f>
        <v>729.1</v>
      </c>
      <c r="I98" s="121">
        <f>I97</f>
        <v>659.6</v>
      </c>
      <c r="J98" s="121">
        <f>J97</f>
        <v>792</v>
      </c>
      <c r="K98" s="261">
        <f>K97</f>
        <v>22</v>
      </c>
      <c r="L98" s="216" t="s">
        <v>19</v>
      </c>
      <c r="M98" s="241">
        <f aca="true" t="shared" si="15" ref="M98:R98">SUM(M95:M97)</f>
        <v>223966</v>
      </c>
      <c r="N98" s="241">
        <f t="shared" si="15"/>
        <v>0</v>
      </c>
      <c r="O98" s="241">
        <f t="shared" si="15"/>
        <v>86255.16</v>
      </c>
      <c r="P98" s="241">
        <f t="shared" si="15"/>
        <v>0</v>
      </c>
      <c r="Q98" s="241">
        <f t="shared" si="15"/>
        <v>137710.84</v>
      </c>
      <c r="R98" s="241">
        <f t="shared" si="15"/>
        <v>0</v>
      </c>
      <c r="S98" s="242" t="s">
        <v>19</v>
      </c>
      <c r="T98" s="242" t="s">
        <v>19</v>
      </c>
      <c r="U98" s="262" t="s">
        <v>19</v>
      </c>
    </row>
    <row r="99" spans="1:21" s="3" customFormat="1" ht="15" customHeight="1">
      <c r="A99" s="477" t="s">
        <v>158</v>
      </c>
      <c r="B99" s="478" t="s">
        <v>147</v>
      </c>
      <c r="C99" s="201" t="s">
        <v>48</v>
      </c>
      <c r="D99" s="201">
        <v>1940</v>
      </c>
      <c r="E99" s="201">
        <v>1940</v>
      </c>
      <c r="F99" s="203" t="s">
        <v>148</v>
      </c>
      <c r="G99" s="201">
        <v>2</v>
      </c>
      <c r="H99" s="134">
        <v>725.2</v>
      </c>
      <c r="I99" s="134">
        <v>655.7</v>
      </c>
      <c r="J99" s="125">
        <v>536.5</v>
      </c>
      <c r="K99" s="115">
        <v>28</v>
      </c>
      <c r="L99" s="205" t="s">
        <v>90</v>
      </c>
      <c r="M99" s="237">
        <v>51409</v>
      </c>
      <c r="N99" s="125"/>
      <c r="O99" s="209">
        <f>M99-Q99</f>
        <v>19798.95</v>
      </c>
      <c r="P99" s="125"/>
      <c r="Q99" s="206">
        <v>31610.05</v>
      </c>
      <c r="R99" s="125"/>
      <c r="S99" s="206">
        <v>70.89</v>
      </c>
      <c r="T99" s="206">
        <v>70.89</v>
      </c>
      <c r="U99" s="259">
        <v>44196</v>
      </c>
    </row>
    <row r="100" spans="1:21" s="3" customFormat="1" ht="15">
      <c r="A100" s="477"/>
      <c r="B100" s="479"/>
      <c r="C100" s="201" t="s">
        <v>48</v>
      </c>
      <c r="D100" s="201">
        <v>1940</v>
      </c>
      <c r="E100" s="201">
        <v>1940</v>
      </c>
      <c r="F100" s="203" t="s">
        <v>148</v>
      </c>
      <c r="G100" s="201">
        <v>2</v>
      </c>
      <c r="H100" s="134">
        <v>725.2</v>
      </c>
      <c r="I100" s="134">
        <v>655.7</v>
      </c>
      <c r="J100" s="125">
        <v>536.5</v>
      </c>
      <c r="K100" s="115">
        <v>28</v>
      </c>
      <c r="L100" s="205" t="s">
        <v>91</v>
      </c>
      <c r="M100" s="237">
        <v>51409</v>
      </c>
      <c r="N100" s="125"/>
      <c r="O100" s="209">
        <f>M100-Q100</f>
        <v>19798.95</v>
      </c>
      <c r="P100" s="125"/>
      <c r="Q100" s="206">
        <v>31610.05</v>
      </c>
      <c r="R100" s="125"/>
      <c r="S100" s="206">
        <v>70.89</v>
      </c>
      <c r="T100" s="206">
        <v>70.89</v>
      </c>
      <c r="U100" s="259">
        <v>44196</v>
      </c>
    </row>
    <row r="101" spans="1:21" s="3" customFormat="1" ht="15">
      <c r="A101" s="477"/>
      <c r="B101" s="479"/>
      <c r="C101" s="201" t="s">
        <v>48</v>
      </c>
      <c r="D101" s="201">
        <v>1940</v>
      </c>
      <c r="E101" s="201">
        <v>1940</v>
      </c>
      <c r="F101" s="203" t="s">
        <v>148</v>
      </c>
      <c r="G101" s="201">
        <v>2</v>
      </c>
      <c r="H101" s="134">
        <v>725.2</v>
      </c>
      <c r="I101" s="134">
        <v>655.7</v>
      </c>
      <c r="J101" s="125">
        <v>536.5</v>
      </c>
      <c r="K101" s="115">
        <v>28</v>
      </c>
      <c r="L101" s="205" t="s">
        <v>93</v>
      </c>
      <c r="M101" s="237">
        <v>68546</v>
      </c>
      <c r="N101" s="125"/>
      <c r="O101" s="209">
        <f>M101-Q101</f>
        <v>26398.85</v>
      </c>
      <c r="P101" s="125"/>
      <c r="Q101" s="206">
        <v>42147.15</v>
      </c>
      <c r="R101" s="125"/>
      <c r="S101" s="206">
        <v>94.52</v>
      </c>
      <c r="T101" s="206">
        <v>94.52</v>
      </c>
      <c r="U101" s="259">
        <v>44196</v>
      </c>
    </row>
    <row r="102" spans="1:21" s="3" customFormat="1" ht="15">
      <c r="A102" s="477"/>
      <c r="B102" s="484"/>
      <c r="C102" s="201" t="s">
        <v>48</v>
      </c>
      <c r="D102" s="201">
        <v>1940</v>
      </c>
      <c r="E102" s="201">
        <v>1940</v>
      </c>
      <c r="F102" s="203" t="s">
        <v>148</v>
      </c>
      <c r="G102" s="201">
        <v>2</v>
      </c>
      <c r="H102" s="134">
        <v>725.2</v>
      </c>
      <c r="I102" s="134">
        <v>655.7</v>
      </c>
      <c r="J102" s="125">
        <v>536.5</v>
      </c>
      <c r="K102" s="115">
        <v>28</v>
      </c>
      <c r="L102" s="205" t="s">
        <v>102</v>
      </c>
      <c r="M102" s="237">
        <v>102812</v>
      </c>
      <c r="N102" s="125"/>
      <c r="O102" s="209">
        <f>M102-Q102</f>
        <v>39595.59</v>
      </c>
      <c r="P102" s="125"/>
      <c r="Q102" s="206">
        <v>63216.41</v>
      </c>
      <c r="R102" s="125"/>
      <c r="S102" s="293">
        <v>141.77</v>
      </c>
      <c r="T102" s="293">
        <v>141.77</v>
      </c>
      <c r="U102" s="259">
        <v>44196</v>
      </c>
    </row>
    <row r="103" spans="1:21" s="3" customFormat="1" ht="15.75" thickBot="1">
      <c r="A103" s="294"/>
      <c r="B103" s="260" t="s">
        <v>43</v>
      </c>
      <c r="C103" s="214" t="s">
        <v>19</v>
      </c>
      <c r="D103" s="214" t="s">
        <v>19</v>
      </c>
      <c r="E103" s="214" t="s">
        <v>19</v>
      </c>
      <c r="F103" s="214" t="s">
        <v>19</v>
      </c>
      <c r="G103" s="214" t="s">
        <v>19</v>
      </c>
      <c r="H103" s="121">
        <f>H102</f>
        <v>725.2</v>
      </c>
      <c r="I103" s="121">
        <f>I102</f>
        <v>655.7</v>
      </c>
      <c r="J103" s="121">
        <f>J102</f>
        <v>536.5</v>
      </c>
      <c r="K103" s="215">
        <f>K102</f>
        <v>28</v>
      </c>
      <c r="L103" s="216" t="s">
        <v>19</v>
      </c>
      <c r="M103" s="241">
        <f aca="true" t="shared" si="16" ref="M103:R103">SUM(M99:M102)</f>
        <v>274176</v>
      </c>
      <c r="N103" s="241">
        <f t="shared" si="16"/>
        <v>0</v>
      </c>
      <c r="O103" s="241">
        <f t="shared" si="16"/>
        <v>105592.34</v>
      </c>
      <c r="P103" s="241">
        <f t="shared" si="16"/>
        <v>0</v>
      </c>
      <c r="Q103" s="241">
        <f t="shared" si="16"/>
        <v>168583.66</v>
      </c>
      <c r="R103" s="241">
        <f t="shared" si="16"/>
        <v>0</v>
      </c>
      <c r="S103" s="242" t="s">
        <v>19</v>
      </c>
      <c r="T103" s="242" t="s">
        <v>19</v>
      </c>
      <c r="U103" s="262" t="s">
        <v>19</v>
      </c>
    </row>
    <row r="104" spans="1:21" s="3" customFormat="1" ht="15">
      <c r="A104" s="476" t="s">
        <v>162</v>
      </c>
      <c r="B104" s="485" t="s">
        <v>150</v>
      </c>
      <c r="C104" s="295" t="s">
        <v>48</v>
      </c>
      <c r="D104" s="295">
        <v>1966</v>
      </c>
      <c r="E104" s="295">
        <v>1966</v>
      </c>
      <c r="F104" s="296" t="s">
        <v>152</v>
      </c>
      <c r="G104" s="295">
        <v>2</v>
      </c>
      <c r="H104" s="153">
        <v>665.2</v>
      </c>
      <c r="I104" s="153">
        <v>603.1</v>
      </c>
      <c r="J104" s="153">
        <v>560</v>
      </c>
      <c r="K104" s="297">
        <v>27</v>
      </c>
      <c r="L104" s="205" t="s">
        <v>89</v>
      </c>
      <c r="M104" s="206">
        <v>49724</v>
      </c>
      <c r="N104" s="206"/>
      <c r="O104" s="209">
        <f aca="true" t="shared" si="17" ref="O104:O109">M104-Q104</f>
        <v>19150.01</v>
      </c>
      <c r="P104" s="206"/>
      <c r="Q104" s="206">
        <v>30573.99</v>
      </c>
      <c r="R104" s="125"/>
      <c r="S104" s="206">
        <v>74.75</v>
      </c>
      <c r="T104" s="206">
        <v>74.75</v>
      </c>
      <c r="U104" s="259">
        <v>44196</v>
      </c>
    </row>
    <row r="105" spans="1:21" s="3" customFormat="1" ht="25.5">
      <c r="A105" s="477"/>
      <c r="B105" s="486"/>
      <c r="C105" s="201" t="s">
        <v>48</v>
      </c>
      <c r="D105" s="201">
        <v>1966</v>
      </c>
      <c r="E105" s="201">
        <v>1966</v>
      </c>
      <c r="F105" s="168" t="s">
        <v>152</v>
      </c>
      <c r="G105" s="201">
        <v>2</v>
      </c>
      <c r="H105" s="125">
        <v>665.2</v>
      </c>
      <c r="I105" s="125">
        <v>603.1</v>
      </c>
      <c r="J105" s="125">
        <v>560</v>
      </c>
      <c r="K105" s="115">
        <v>27</v>
      </c>
      <c r="L105" s="205" t="s">
        <v>90</v>
      </c>
      <c r="M105" s="206">
        <v>49724</v>
      </c>
      <c r="N105" s="206"/>
      <c r="O105" s="209">
        <f t="shared" si="17"/>
        <v>19150.01</v>
      </c>
      <c r="P105" s="206"/>
      <c r="Q105" s="206">
        <v>30573.99</v>
      </c>
      <c r="R105" s="125"/>
      <c r="S105" s="206">
        <v>74.75</v>
      </c>
      <c r="T105" s="206">
        <v>74.75</v>
      </c>
      <c r="U105" s="259">
        <v>44196</v>
      </c>
    </row>
    <row r="106" spans="1:21" s="3" customFormat="1" ht="15">
      <c r="A106" s="477"/>
      <c r="B106" s="486"/>
      <c r="C106" s="201" t="s">
        <v>48</v>
      </c>
      <c r="D106" s="201">
        <v>1966</v>
      </c>
      <c r="E106" s="201">
        <v>1966</v>
      </c>
      <c r="F106" s="168" t="s">
        <v>152</v>
      </c>
      <c r="G106" s="201">
        <v>2</v>
      </c>
      <c r="H106" s="125">
        <v>665.2</v>
      </c>
      <c r="I106" s="125">
        <v>603.1</v>
      </c>
      <c r="J106" s="125">
        <v>560</v>
      </c>
      <c r="K106" s="115">
        <v>27</v>
      </c>
      <c r="L106" s="205" t="s">
        <v>91</v>
      </c>
      <c r="M106" s="206">
        <v>49724</v>
      </c>
      <c r="N106" s="206"/>
      <c r="O106" s="209">
        <f t="shared" si="17"/>
        <v>19150.01</v>
      </c>
      <c r="P106" s="206"/>
      <c r="Q106" s="206">
        <v>30573.99</v>
      </c>
      <c r="R106" s="125"/>
      <c r="S106" s="206">
        <v>74.75</v>
      </c>
      <c r="T106" s="206">
        <v>74.75</v>
      </c>
      <c r="U106" s="259">
        <v>44196</v>
      </c>
    </row>
    <row r="107" spans="1:21" s="3" customFormat="1" ht="15">
      <c r="A107" s="477"/>
      <c r="B107" s="486"/>
      <c r="C107" s="201" t="s">
        <v>48</v>
      </c>
      <c r="D107" s="201">
        <v>1966</v>
      </c>
      <c r="E107" s="201">
        <v>1966</v>
      </c>
      <c r="F107" s="168" t="s">
        <v>152</v>
      </c>
      <c r="G107" s="201">
        <v>2</v>
      </c>
      <c r="H107" s="125">
        <v>665.2</v>
      </c>
      <c r="I107" s="125">
        <v>603.1</v>
      </c>
      <c r="J107" s="125">
        <v>560</v>
      </c>
      <c r="K107" s="115">
        <v>27</v>
      </c>
      <c r="L107" s="205" t="s">
        <v>93</v>
      </c>
      <c r="M107" s="206">
        <v>66294</v>
      </c>
      <c r="N107" s="206"/>
      <c r="O107" s="209">
        <f t="shared" si="17"/>
        <v>25531.550000000003</v>
      </c>
      <c r="P107" s="206"/>
      <c r="Q107" s="206">
        <v>40762.45</v>
      </c>
      <c r="R107" s="125"/>
      <c r="S107" s="206">
        <v>99.66</v>
      </c>
      <c r="T107" s="206">
        <v>99.66</v>
      </c>
      <c r="U107" s="259">
        <v>44196</v>
      </c>
    </row>
    <row r="108" spans="1:21" s="3" customFormat="1" ht="15">
      <c r="A108" s="477"/>
      <c r="B108" s="486"/>
      <c r="C108" s="201" t="s">
        <v>48</v>
      </c>
      <c r="D108" s="201">
        <v>1966</v>
      </c>
      <c r="E108" s="201">
        <v>1966</v>
      </c>
      <c r="F108" s="168" t="s">
        <v>152</v>
      </c>
      <c r="G108" s="201">
        <v>2</v>
      </c>
      <c r="H108" s="125">
        <v>665.2</v>
      </c>
      <c r="I108" s="125">
        <v>603.1</v>
      </c>
      <c r="J108" s="125">
        <v>560</v>
      </c>
      <c r="K108" s="115">
        <v>27</v>
      </c>
      <c r="L108" s="205" t="s">
        <v>102</v>
      </c>
      <c r="M108" s="206">
        <v>99441</v>
      </c>
      <c r="N108" s="206"/>
      <c r="O108" s="209">
        <f t="shared" si="17"/>
        <v>38297.33</v>
      </c>
      <c r="P108" s="206"/>
      <c r="Q108" s="206">
        <v>61143.67</v>
      </c>
      <c r="R108" s="125"/>
      <c r="S108" s="206">
        <v>149.49</v>
      </c>
      <c r="T108" s="206">
        <v>149.49</v>
      </c>
      <c r="U108" s="259">
        <v>44196</v>
      </c>
    </row>
    <row r="109" spans="1:21" s="3" customFormat="1" ht="15">
      <c r="A109" s="477"/>
      <c r="B109" s="486"/>
      <c r="C109" s="298" t="s">
        <v>48</v>
      </c>
      <c r="D109" s="201">
        <v>1966</v>
      </c>
      <c r="E109" s="201">
        <v>1966</v>
      </c>
      <c r="F109" s="168" t="s">
        <v>152</v>
      </c>
      <c r="G109" s="223">
        <v>2</v>
      </c>
      <c r="H109" s="125">
        <v>665.2</v>
      </c>
      <c r="I109" s="125">
        <v>603.1</v>
      </c>
      <c r="J109" s="125">
        <v>560</v>
      </c>
      <c r="K109" s="115">
        <v>27</v>
      </c>
      <c r="L109" s="205" t="s">
        <v>50</v>
      </c>
      <c r="M109" s="206">
        <v>34803</v>
      </c>
      <c r="N109" s="206"/>
      <c r="O109" s="209">
        <f t="shared" si="17"/>
        <v>13403.54</v>
      </c>
      <c r="P109" s="206"/>
      <c r="Q109" s="206">
        <v>21399.46</v>
      </c>
      <c r="R109" s="125"/>
      <c r="S109" s="206">
        <v>52.32</v>
      </c>
      <c r="T109" s="206">
        <v>52.32</v>
      </c>
      <c r="U109" s="259">
        <v>44196</v>
      </c>
    </row>
    <row r="110" spans="1:21" s="3" customFormat="1" ht="15.75" thickBot="1">
      <c r="A110" s="292"/>
      <c r="B110" s="283" t="s">
        <v>43</v>
      </c>
      <c r="C110" s="229" t="s">
        <v>19</v>
      </c>
      <c r="D110" s="229" t="s">
        <v>19</v>
      </c>
      <c r="E110" s="229" t="s">
        <v>19</v>
      </c>
      <c r="F110" s="229" t="s">
        <v>19</v>
      </c>
      <c r="G110" s="229" t="s">
        <v>19</v>
      </c>
      <c r="H110" s="118">
        <f>H109</f>
        <v>665.2</v>
      </c>
      <c r="I110" s="118">
        <f>I109</f>
        <v>603.1</v>
      </c>
      <c r="J110" s="118">
        <f>J109</f>
        <v>560</v>
      </c>
      <c r="K110" s="300">
        <f>K109</f>
        <v>27</v>
      </c>
      <c r="L110" s="231" t="s">
        <v>19</v>
      </c>
      <c r="M110" s="252">
        <f aca="true" t="shared" si="18" ref="M110:R110">SUM(M104:M109)</f>
        <v>349710</v>
      </c>
      <c r="N110" s="252">
        <f t="shared" si="18"/>
        <v>0</v>
      </c>
      <c r="O110" s="252">
        <f t="shared" si="18"/>
        <v>134682.45</v>
      </c>
      <c r="P110" s="252">
        <f t="shared" si="18"/>
        <v>0</v>
      </c>
      <c r="Q110" s="252">
        <f t="shared" si="18"/>
        <v>215027.54999999996</v>
      </c>
      <c r="R110" s="252">
        <f t="shared" si="18"/>
        <v>0</v>
      </c>
      <c r="S110" s="118" t="s">
        <v>19</v>
      </c>
      <c r="T110" s="118" t="s">
        <v>19</v>
      </c>
      <c r="U110" s="299" t="s">
        <v>19</v>
      </c>
    </row>
    <row r="111" spans="1:21" s="3" customFormat="1" ht="15">
      <c r="A111" s="547" t="s">
        <v>163</v>
      </c>
      <c r="B111" s="489" t="s">
        <v>72</v>
      </c>
      <c r="C111" s="193" t="s">
        <v>48</v>
      </c>
      <c r="D111" s="194">
        <v>1983</v>
      </c>
      <c r="E111" s="194">
        <v>1983</v>
      </c>
      <c r="F111" s="195" t="s">
        <v>49</v>
      </c>
      <c r="G111" s="193">
        <v>4</v>
      </c>
      <c r="H111" s="126">
        <v>3655.7</v>
      </c>
      <c r="I111" s="126">
        <v>3321.2</v>
      </c>
      <c r="J111" s="124">
        <v>1120</v>
      </c>
      <c r="K111" s="197">
        <v>152</v>
      </c>
      <c r="L111" s="234" t="s">
        <v>50</v>
      </c>
      <c r="M111" s="219">
        <v>93297</v>
      </c>
      <c r="N111" s="244"/>
      <c r="O111" s="209">
        <f>M111-Q111</f>
        <v>35931.11</v>
      </c>
      <c r="P111" s="314"/>
      <c r="Q111" s="220">
        <v>57365.89</v>
      </c>
      <c r="R111" s="244"/>
      <c r="S111" s="220">
        <f>M111/H111</f>
        <v>25.520967256612963</v>
      </c>
      <c r="T111" s="220">
        <v>49.25</v>
      </c>
      <c r="U111" s="257">
        <v>44196</v>
      </c>
    </row>
    <row r="112" spans="1:21" s="3" customFormat="1" ht="15">
      <c r="A112" s="548"/>
      <c r="B112" s="490"/>
      <c r="C112" s="201" t="s">
        <v>48</v>
      </c>
      <c r="D112" s="202">
        <v>1983</v>
      </c>
      <c r="E112" s="202">
        <v>1983</v>
      </c>
      <c r="F112" s="203" t="s">
        <v>49</v>
      </c>
      <c r="G112" s="201">
        <v>4</v>
      </c>
      <c r="H112" s="127">
        <v>3655.7</v>
      </c>
      <c r="I112" s="127">
        <v>3321.2</v>
      </c>
      <c r="J112" s="125">
        <v>1120</v>
      </c>
      <c r="K112" s="115">
        <v>152</v>
      </c>
      <c r="L112" s="236" t="s">
        <v>51</v>
      </c>
      <c r="M112" s="237">
        <v>7551174</v>
      </c>
      <c r="N112" s="117"/>
      <c r="O112" s="209">
        <f aca="true" t="shared" si="19" ref="O112:O142">M112-Q112</f>
        <v>2908154.2800000003</v>
      </c>
      <c r="P112" s="207"/>
      <c r="Q112" s="206">
        <v>4643019.72</v>
      </c>
      <c r="R112" s="117"/>
      <c r="S112" s="206">
        <f>M112/J112</f>
        <v>6742.119642857143</v>
      </c>
      <c r="T112" s="206">
        <v>7521.62</v>
      </c>
      <c r="U112" s="259">
        <v>44196</v>
      </c>
    </row>
    <row r="113" spans="1:21" s="3" customFormat="1" ht="15">
      <c r="A113" s="548"/>
      <c r="B113" s="490"/>
      <c r="C113" s="201" t="s">
        <v>48</v>
      </c>
      <c r="D113" s="202">
        <v>1983</v>
      </c>
      <c r="E113" s="202">
        <v>1983</v>
      </c>
      <c r="F113" s="203" t="s">
        <v>49</v>
      </c>
      <c r="G113" s="201">
        <v>4</v>
      </c>
      <c r="H113" s="127">
        <v>3655.7</v>
      </c>
      <c r="I113" s="127">
        <v>3321.2</v>
      </c>
      <c r="J113" s="125">
        <v>1120</v>
      </c>
      <c r="K113" s="115">
        <v>152</v>
      </c>
      <c r="L113" s="431" t="s">
        <v>88</v>
      </c>
      <c r="M113" s="237">
        <v>338627</v>
      </c>
      <c r="N113" s="117"/>
      <c r="O113" s="209">
        <f t="shared" si="19"/>
        <v>130414.1</v>
      </c>
      <c r="P113" s="207"/>
      <c r="Q113" s="206">
        <v>208212.9</v>
      </c>
      <c r="R113" s="117"/>
      <c r="S113" s="206">
        <v>92.63</v>
      </c>
      <c r="T113" s="206">
        <v>92.63</v>
      </c>
      <c r="U113" s="259">
        <v>44196</v>
      </c>
    </row>
    <row r="114" spans="1:21" s="3" customFormat="1" ht="25.5">
      <c r="A114" s="548"/>
      <c r="B114" s="490"/>
      <c r="C114" s="201" t="s">
        <v>48</v>
      </c>
      <c r="D114" s="202">
        <v>1983</v>
      </c>
      <c r="E114" s="202">
        <v>1983</v>
      </c>
      <c r="F114" s="203" t="s">
        <v>49</v>
      </c>
      <c r="G114" s="201">
        <v>4</v>
      </c>
      <c r="H114" s="127">
        <v>3655.7</v>
      </c>
      <c r="I114" s="127">
        <v>3321.2</v>
      </c>
      <c r="J114" s="125">
        <v>1120</v>
      </c>
      <c r="K114" s="115">
        <v>152</v>
      </c>
      <c r="L114" s="205" t="s">
        <v>90</v>
      </c>
      <c r="M114" s="237">
        <v>257179</v>
      </c>
      <c r="N114" s="117"/>
      <c r="O114" s="209">
        <f t="shared" si="19"/>
        <v>99046.35</v>
      </c>
      <c r="P114" s="207"/>
      <c r="Q114" s="206">
        <v>158132.65</v>
      </c>
      <c r="R114" s="117"/>
      <c r="S114" s="206">
        <v>70.35</v>
      </c>
      <c r="T114" s="206">
        <v>70.35</v>
      </c>
      <c r="U114" s="259">
        <v>44196</v>
      </c>
    </row>
    <row r="115" spans="1:21" s="3" customFormat="1" ht="15">
      <c r="A115" s="548"/>
      <c r="B115" s="490"/>
      <c r="C115" s="201" t="s">
        <v>48</v>
      </c>
      <c r="D115" s="202">
        <v>1983</v>
      </c>
      <c r="E115" s="202">
        <v>1983</v>
      </c>
      <c r="F115" s="203" t="s">
        <v>49</v>
      </c>
      <c r="G115" s="201">
        <v>4</v>
      </c>
      <c r="H115" s="127">
        <v>3655.7</v>
      </c>
      <c r="I115" s="127">
        <v>3321.2</v>
      </c>
      <c r="J115" s="125">
        <v>1120</v>
      </c>
      <c r="K115" s="115">
        <v>152</v>
      </c>
      <c r="L115" s="205" t="s">
        <v>93</v>
      </c>
      <c r="M115" s="237">
        <v>342905</v>
      </c>
      <c r="N115" s="117"/>
      <c r="O115" s="209">
        <f t="shared" si="19"/>
        <v>132061.67</v>
      </c>
      <c r="P115" s="207"/>
      <c r="Q115" s="206">
        <v>210843.33</v>
      </c>
      <c r="R115" s="117"/>
      <c r="S115" s="206">
        <v>93.8</v>
      </c>
      <c r="T115" s="206">
        <v>93.8</v>
      </c>
      <c r="U115" s="259">
        <v>44196</v>
      </c>
    </row>
    <row r="116" spans="1:21" s="3" customFormat="1" ht="15.75" thickBot="1">
      <c r="A116" s="303"/>
      <c r="B116" s="213" t="s">
        <v>43</v>
      </c>
      <c r="C116" s="214" t="s">
        <v>19</v>
      </c>
      <c r="D116" s="214" t="s">
        <v>19</v>
      </c>
      <c r="E116" s="214" t="s">
        <v>19</v>
      </c>
      <c r="F116" s="214" t="s">
        <v>19</v>
      </c>
      <c r="G116" s="214" t="s">
        <v>19</v>
      </c>
      <c r="H116" s="121">
        <v>3655.7</v>
      </c>
      <c r="I116" s="121">
        <v>3321.2</v>
      </c>
      <c r="J116" s="121">
        <v>1120</v>
      </c>
      <c r="K116" s="215">
        <v>152</v>
      </c>
      <c r="L116" s="216" t="s">
        <v>19</v>
      </c>
      <c r="M116" s="241">
        <f aca="true" t="shared" si="20" ref="M116:R116">SUM(M111:M115)</f>
        <v>8583182</v>
      </c>
      <c r="N116" s="241">
        <f t="shared" si="20"/>
        <v>0</v>
      </c>
      <c r="O116" s="241">
        <f t="shared" si="20"/>
        <v>3305607.5100000002</v>
      </c>
      <c r="P116" s="241">
        <f t="shared" si="20"/>
        <v>0</v>
      </c>
      <c r="Q116" s="241">
        <f t="shared" si="20"/>
        <v>5277574.49</v>
      </c>
      <c r="R116" s="241">
        <f t="shared" si="20"/>
        <v>0</v>
      </c>
      <c r="S116" s="121" t="s">
        <v>19</v>
      </c>
      <c r="T116" s="121" t="s">
        <v>19</v>
      </c>
      <c r="U116" s="218" t="s">
        <v>19</v>
      </c>
    </row>
    <row r="117" spans="1:21" s="3" customFormat="1" ht="15">
      <c r="A117" s="491" t="s">
        <v>164</v>
      </c>
      <c r="B117" s="479" t="s">
        <v>74</v>
      </c>
      <c r="C117" s="223" t="s">
        <v>48</v>
      </c>
      <c r="D117" s="224">
        <v>1976</v>
      </c>
      <c r="E117" s="224">
        <v>1976</v>
      </c>
      <c r="F117" s="225" t="s">
        <v>149</v>
      </c>
      <c r="G117" s="223">
        <v>3</v>
      </c>
      <c r="H117" s="163">
        <v>1239.8</v>
      </c>
      <c r="I117" s="163">
        <v>1113.8</v>
      </c>
      <c r="J117" s="266">
        <v>509.9</v>
      </c>
      <c r="K117" s="226">
        <v>55</v>
      </c>
      <c r="L117" s="407" t="s">
        <v>50</v>
      </c>
      <c r="M117" s="227">
        <v>61172</v>
      </c>
      <c r="N117" s="211"/>
      <c r="O117" s="209">
        <f t="shared" si="19"/>
        <v>23558.93</v>
      </c>
      <c r="P117" s="233"/>
      <c r="Q117" s="315">
        <v>37613.07</v>
      </c>
      <c r="R117" s="155"/>
      <c r="S117" s="315">
        <v>49.25</v>
      </c>
      <c r="T117" s="315">
        <v>35.27</v>
      </c>
      <c r="U117" s="395">
        <v>44196</v>
      </c>
    </row>
    <row r="118" spans="1:21" s="3" customFormat="1" ht="15">
      <c r="A118" s="491"/>
      <c r="B118" s="479"/>
      <c r="C118" s="201" t="s">
        <v>48</v>
      </c>
      <c r="D118" s="202">
        <v>1976</v>
      </c>
      <c r="E118" s="202">
        <v>1976</v>
      </c>
      <c r="F118" s="203" t="s">
        <v>149</v>
      </c>
      <c r="G118" s="201">
        <v>3</v>
      </c>
      <c r="H118" s="127">
        <v>1239.8</v>
      </c>
      <c r="I118" s="127">
        <v>1113.8</v>
      </c>
      <c r="J118" s="258">
        <v>509.9</v>
      </c>
      <c r="K118" s="115">
        <v>55</v>
      </c>
      <c r="L118" s="236" t="s">
        <v>51</v>
      </c>
      <c r="M118" s="237">
        <v>3437807</v>
      </c>
      <c r="N118" s="117"/>
      <c r="O118" s="209">
        <f t="shared" si="19"/>
        <v>1323989.2400000002</v>
      </c>
      <c r="P118" s="207"/>
      <c r="Q118" s="206">
        <v>2113817.76</v>
      </c>
      <c r="R118" s="117"/>
      <c r="S118" s="206">
        <v>6742.120023534027</v>
      </c>
      <c r="T118" s="206">
        <v>7255.37</v>
      </c>
      <c r="U118" s="259">
        <v>44196</v>
      </c>
    </row>
    <row r="119" spans="1:21" s="3" customFormat="1" ht="15">
      <c r="A119" s="491"/>
      <c r="B119" s="479"/>
      <c r="C119" s="201" t="s">
        <v>48</v>
      </c>
      <c r="D119" s="202">
        <v>1976</v>
      </c>
      <c r="E119" s="202">
        <v>1976</v>
      </c>
      <c r="F119" s="203" t="s">
        <v>149</v>
      </c>
      <c r="G119" s="201">
        <v>3</v>
      </c>
      <c r="H119" s="127">
        <v>1239.8</v>
      </c>
      <c r="I119" s="127">
        <v>1113.8</v>
      </c>
      <c r="J119" s="258">
        <v>509.9</v>
      </c>
      <c r="K119" s="115">
        <v>55</v>
      </c>
      <c r="L119" s="405" t="s">
        <v>88</v>
      </c>
      <c r="M119" s="250">
        <v>82236</v>
      </c>
      <c r="N119" s="118"/>
      <c r="O119" s="209">
        <f t="shared" si="19"/>
        <v>31671.230000000003</v>
      </c>
      <c r="P119" s="300"/>
      <c r="Q119" s="293">
        <v>50564.77</v>
      </c>
      <c r="R119" s="118"/>
      <c r="S119" s="293">
        <v>66.33</v>
      </c>
      <c r="T119" s="293">
        <v>66.33</v>
      </c>
      <c r="U119" s="259">
        <v>44196</v>
      </c>
    </row>
    <row r="120" spans="1:21" s="3" customFormat="1" ht="25.5">
      <c r="A120" s="491"/>
      <c r="B120" s="479"/>
      <c r="C120" s="201" t="s">
        <v>48</v>
      </c>
      <c r="D120" s="202">
        <v>1976</v>
      </c>
      <c r="E120" s="202">
        <v>1976</v>
      </c>
      <c r="F120" s="203" t="s">
        <v>149</v>
      </c>
      <c r="G120" s="201">
        <v>3</v>
      </c>
      <c r="H120" s="127">
        <v>1239.8</v>
      </c>
      <c r="I120" s="127">
        <v>1113.8</v>
      </c>
      <c r="J120" s="258">
        <v>509.9</v>
      </c>
      <c r="K120" s="115">
        <v>55</v>
      </c>
      <c r="L120" s="205" t="s">
        <v>90</v>
      </c>
      <c r="M120" s="250">
        <v>62461</v>
      </c>
      <c r="N120" s="118"/>
      <c r="O120" s="209">
        <f t="shared" si="19"/>
        <v>24055.36</v>
      </c>
      <c r="P120" s="300"/>
      <c r="Q120" s="293">
        <v>38405.64</v>
      </c>
      <c r="R120" s="118"/>
      <c r="S120" s="293">
        <v>50.38</v>
      </c>
      <c r="T120" s="293">
        <v>50.38</v>
      </c>
      <c r="U120" s="259">
        <v>44196</v>
      </c>
    </row>
    <row r="121" spans="1:21" s="3" customFormat="1" ht="15">
      <c r="A121" s="491"/>
      <c r="B121" s="479"/>
      <c r="C121" s="201" t="s">
        <v>48</v>
      </c>
      <c r="D121" s="202">
        <v>1976</v>
      </c>
      <c r="E121" s="202">
        <v>1976</v>
      </c>
      <c r="F121" s="203" t="s">
        <v>149</v>
      </c>
      <c r="G121" s="201">
        <v>3</v>
      </c>
      <c r="H121" s="127">
        <v>1239.8</v>
      </c>
      <c r="I121" s="127">
        <v>1113.8</v>
      </c>
      <c r="J121" s="258">
        <v>509.9</v>
      </c>
      <c r="K121" s="115">
        <v>55</v>
      </c>
      <c r="L121" s="205" t="s">
        <v>91</v>
      </c>
      <c r="M121" s="250">
        <v>62461</v>
      </c>
      <c r="N121" s="118"/>
      <c r="O121" s="209">
        <f t="shared" si="19"/>
        <v>24055.36</v>
      </c>
      <c r="P121" s="300"/>
      <c r="Q121" s="293">
        <v>38405.64</v>
      </c>
      <c r="R121" s="118"/>
      <c r="S121" s="293">
        <v>50.38</v>
      </c>
      <c r="T121" s="293">
        <v>50.38</v>
      </c>
      <c r="U121" s="259">
        <v>44196</v>
      </c>
    </row>
    <row r="122" spans="1:21" s="3" customFormat="1" ht="15">
      <c r="A122" s="491"/>
      <c r="B122" s="484"/>
      <c r="C122" s="201" t="s">
        <v>48</v>
      </c>
      <c r="D122" s="202">
        <v>1976</v>
      </c>
      <c r="E122" s="202">
        <v>1976</v>
      </c>
      <c r="F122" s="203" t="s">
        <v>149</v>
      </c>
      <c r="G122" s="201">
        <v>3</v>
      </c>
      <c r="H122" s="127">
        <v>1239.8</v>
      </c>
      <c r="I122" s="127">
        <v>1113.8</v>
      </c>
      <c r="J122" s="258">
        <v>509.9</v>
      </c>
      <c r="K122" s="115">
        <v>55</v>
      </c>
      <c r="L122" s="205" t="s">
        <v>93</v>
      </c>
      <c r="M122" s="250">
        <v>83277</v>
      </c>
      <c r="N122" s="118"/>
      <c r="O122" s="209">
        <f t="shared" si="19"/>
        <v>32072.15</v>
      </c>
      <c r="P122" s="300"/>
      <c r="Q122" s="293">
        <v>51204.85</v>
      </c>
      <c r="R122" s="118"/>
      <c r="S122" s="293">
        <v>67.17</v>
      </c>
      <c r="T122" s="293">
        <v>67.17</v>
      </c>
      <c r="U122" s="259">
        <v>44196</v>
      </c>
    </row>
    <row r="123" spans="1:21" s="3" customFormat="1" ht="15.75" thickBot="1">
      <c r="A123" s="301"/>
      <c r="B123" s="283" t="s">
        <v>43</v>
      </c>
      <c r="C123" s="229" t="s">
        <v>19</v>
      </c>
      <c r="D123" s="229" t="s">
        <v>19</v>
      </c>
      <c r="E123" s="229" t="s">
        <v>19</v>
      </c>
      <c r="F123" s="229" t="s">
        <v>19</v>
      </c>
      <c r="G123" s="229" t="s">
        <v>19</v>
      </c>
      <c r="H123" s="118">
        <v>1239.8</v>
      </c>
      <c r="I123" s="118">
        <v>1113.8</v>
      </c>
      <c r="J123" s="118">
        <v>509.9</v>
      </c>
      <c r="K123" s="230">
        <v>55</v>
      </c>
      <c r="L123" s="231" t="s">
        <v>19</v>
      </c>
      <c r="M123" s="252">
        <f aca="true" t="shared" si="21" ref="M123:R123">SUM(M117:M122)</f>
        <v>3789414</v>
      </c>
      <c r="N123" s="252">
        <f t="shared" si="21"/>
        <v>0</v>
      </c>
      <c r="O123" s="252">
        <f t="shared" si="21"/>
        <v>1459402.2700000003</v>
      </c>
      <c r="P123" s="252">
        <f t="shared" si="21"/>
        <v>0</v>
      </c>
      <c r="Q123" s="252">
        <f t="shared" si="21"/>
        <v>2330011.73</v>
      </c>
      <c r="R123" s="252">
        <f t="shared" si="21"/>
        <v>0</v>
      </c>
      <c r="S123" s="118" t="s">
        <v>19</v>
      </c>
      <c r="T123" s="118" t="s">
        <v>19</v>
      </c>
      <c r="U123" s="299" t="s">
        <v>19</v>
      </c>
    </row>
    <row r="124" spans="1:21" s="3" customFormat="1" ht="15">
      <c r="A124" s="302" t="s">
        <v>165</v>
      </c>
      <c r="B124" s="341" t="s">
        <v>83</v>
      </c>
      <c r="C124" s="193" t="s">
        <v>48</v>
      </c>
      <c r="D124" s="194">
        <v>1988</v>
      </c>
      <c r="E124" s="194">
        <v>1988</v>
      </c>
      <c r="F124" s="195" t="s">
        <v>49</v>
      </c>
      <c r="G124" s="193">
        <v>4</v>
      </c>
      <c r="H124" s="126">
        <v>2591.5</v>
      </c>
      <c r="I124" s="126">
        <v>2142.3</v>
      </c>
      <c r="J124" s="124">
        <v>1220</v>
      </c>
      <c r="K124" s="197">
        <v>108</v>
      </c>
      <c r="L124" s="234" t="s">
        <v>50</v>
      </c>
      <c r="M124" s="219">
        <v>127631</v>
      </c>
      <c r="N124" s="244"/>
      <c r="O124" s="209">
        <f t="shared" si="19"/>
        <v>49154.03</v>
      </c>
      <c r="P124" s="246"/>
      <c r="Q124" s="198">
        <v>78476.97</v>
      </c>
      <c r="R124" s="246"/>
      <c r="S124" s="198">
        <v>49.25</v>
      </c>
      <c r="T124" s="198">
        <v>49.25</v>
      </c>
      <c r="U124" s="200">
        <v>44196</v>
      </c>
    </row>
    <row r="125" spans="1:21" s="3" customFormat="1" ht="15.75" thickBot="1">
      <c r="A125" s="399"/>
      <c r="B125" s="228" t="s">
        <v>43</v>
      </c>
      <c r="C125" s="229" t="s">
        <v>19</v>
      </c>
      <c r="D125" s="229" t="s">
        <v>19</v>
      </c>
      <c r="E125" s="229" t="s">
        <v>19</v>
      </c>
      <c r="F125" s="229" t="s">
        <v>19</v>
      </c>
      <c r="G125" s="229" t="s">
        <v>19</v>
      </c>
      <c r="H125" s="118">
        <f>H124</f>
        <v>2591.5</v>
      </c>
      <c r="I125" s="118">
        <f>I124</f>
        <v>2142.3</v>
      </c>
      <c r="J125" s="118">
        <f>J124</f>
        <v>1220</v>
      </c>
      <c r="K125" s="300">
        <f>K124</f>
        <v>108</v>
      </c>
      <c r="L125" s="231" t="s">
        <v>19</v>
      </c>
      <c r="M125" s="252">
        <f aca="true" t="shared" si="22" ref="M125:R125">M124</f>
        <v>127631</v>
      </c>
      <c r="N125" s="252">
        <f t="shared" si="22"/>
        <v>0</v>
      </c>
      <c r="O125" s="252">
        <f t="shared" si="22"/>
        <v>49154.03</v>
      </c>
      <c r="P125" s="252">
        <f t="shared" si="22"/>
        <v>0</v>
      </c>
      <c r="Q125" s="252">
        <f t="shared" si="22"/>
        <v>78476.97</v>
      </c>
      <c r="R125" s="252">
        <f t="shared" si="22"/>
        <v>0</v>
      </c>
      <c r="S125" s="118" t="s">
        <v>19</v>
      </c>
      <c r="T125" s="118" t="s">
        <v>19</v>
      </c>
      <c r="U125" s="254" t="s">
        <v>19</v>
      </c>
    </row>
    <row r="126" spans="1:21" s="3" customFormat="1" ht="15">
      <c r="A126" s="302" t="s">
        <v>166</v>
      </c>
      <c r="B126" s="341" t="s">
        <v>65</v>
      </c>
      <c r="C126" s="193" t="s">
        <v>48</v>
      </c>
      <c r="D126" s="194">
        <v>1983</v>
      </c>
      <c r="E126" s="194">
        <v>1983</v>
      </c>
      <c r="F126" s="195" t="s">
        <v>55</v>
      </c>
      <c r="G126" s="193">
        <v>5</v>
      </c>
      <c r="H126" s="401">
        <v>4743.7</v>
      </c>
      <c r="I126" s="401">
        <v>4229.5</v>
      </c>
      <c r="J126" s="124">
        <v>1131.48</v>
      </c>
      <c r="K126" s="197">
        <v>165</v>
      </c>
      <c r="L126" s="402" t="s">
        <v>51</v>
      </c>
      <c r="M126" s="219">
        <v>5914569</v>
      </c>
      <c r="N126" s="244"/>
      <c r="O126" s="209">
        <f t="shared" si="19"/>
        <v>2277854.96</v>
      </c>
      <c r="P126" s="314"/>
      <c r="Q126" s="220">
        <v>3636714.04</v>
      </c>
      <c r="R126" s="244"/>
      <c r="S126" s="220">
        <f>M126/J126</f>
        <v>5227.285502174143</v>
      </c>
      <c r="T126" s="220">
        <v>4349.58</v>
      </c>
      <c r="U126" s="257">
        <v>44196</v>
      </c>
    </row>
    <row r="127" spans="1:21" s="3" customFormat="1" ht="15.75" thickBot="1">
      <c r="A127" s="303"/>
      <c r="B127" s="213" t="s">
        <v>43</v>
      </c>
      <c r="C127" s="214" t="s">
        <v>19</v>
      </c>
      <c r="D127" s="214" t="s">
        <v>19</v>
      </c>
      <c r="E127" s="214" t="s">
        <v>19</v>
      </c>
      <c r="F127" s="214" t="s">
        <v>19</v>
      </c>
      <c r="G127" s="214" t="s">
        <v>19</v>
      </c>
      <c r="H127" s="121">
        <v>4743.7</v>
      </c>
      <c r="I127" s="121">
        <v>4229.5</v>
      </c>
      <c r="J127" s="121">
        <v>1131.48</v>
      </c>
      <c r="K127" s="215">
        <v>165</v>
      </c>
      <c r="L127" s="216" t="s">
        <v>19</v>
      </c>
      <c r="M127" s="241">
        <f aca="true" t="shared" si="23" ref="M127:R127">SUM(M126)</f>
        <v>5914569</v>
      </c>
      <c r="N127" s="241">
        <f t="shared" si="23"/>
        <v>0</v>
      </c>
      <c r="O127" s="241">
        <f t="shared" si="23"/>
        <v>2277854.96</v>
      </c>
      <c r="P127" s="241">
        <f t="shared" si="23"/>
        <v>0</v>
      </c>
      <c r="Q127" s="241">
        <f t="shared" si="23"/>
        <v>3636714.04</v>
      </c>
      <c r="R127" s="241">
        <f t="shared" si="23"/>
        <v>0</v>
      </c>
      <c r="S127" s="121" t="s">
        <v>19</v>
      </c>
      <c r="T127" s="121" t="s">
        <v>19</v>
      </c>
      <c r="U127" s="218" t="s">
        <v>19</v>
      </c>
    </row>
    <row r="128" spans="1:21" s="3" customFormat="1" ht="15">
      <c r="A128" s="477" t="s">
        <v>167</v>
      </c>
      <c r="B128" s="479" t="s">
        <v>103</v>
      </c>
      <c r="C128" s="223" t="s">
        <v>48</v>
      </c>
      <c r="D128" s="223">
        <v>1976</v>
      </c>
      <c r="E128" s="223">
        <v>1976</v>
      </c>
      <c r="F128" s="225" t="s">
        <v>104</v>
      </c>
      <c r="G128" s="223">
        <v>3</v>
      </c>
      <c r="H128" s="400">
        <v>1206.3</v>
      </c>
      <c r="I128" s="400">
        <v>1072.7</v>
      </c>
      <c r="J128" s="154">
        <v>658.87</v>
      </c>
      <c r="K128" s="226">
        <v>47</v>
      </c>
      <c r="L128" s="385" t="s">
        <v>88</v>
      </c>
      <c r="M128" s="227">
        <v>115021</v>
      </c>
      <c r="N128" s="154"/>
      <c r="O128" s="209">
        <f t="shared" si="19"/>
        <v>44297.59</v>
      </c>
      <c r="P128" s="181"/>
      <c r="Q128" s="315">
        <v>70723.41</v>
      </c>
      <c r="R128" s="181"/>
      <c r="S128" s="315">
        <v>95.35</v>
      </c>
      <c r="T128" s="315">
        <v>95.35</v>
      </c>
      <c r="U128" s="395">
        <v>44196</v>
      </c>
    </row>
    <row r="129" spans="1:21" s="3" customFormat="1" ht="15">
      <c r="A129" s="477"/>
      <c r="B129" s="479"/>
      <c r="C129" s="201" t="s">
        <v>48</v>
      </c>
      <c r="D129" s="201">
        <v>1976</v>
      </c>
      <c r="E129" s="201">
        <v>1976</v>
      </c>
      <c r="F129" s="203" t="s">
        <v>104</v>
      </c>
      <c r="G129" s="201">
        <v>3</v>
      </c>
      <c r="H129" s="146">
        <v>1206.3</v>
      </c>
      <c r="I129" s="146">
        <v>1072.7</v>
      </c>
      <c r="J129" s="125">
        <v>658.87</v>
      </c>
      <c r="K129" s="115">
        <v>47</v>
      </c>
      <c r="L129" s="205" t="s">
        <v>89</v>
      </c>
      <c r="M129" s="237">
        <v>87360</v>
      </c>
      <c r="N129" s="125"/>
      <c r="O129" s="209">
        <f t="shared" si="19"/>
        <v>33644.62</v>
      </c>
      <c r="P129" s="125"/>
      <c r="Q129" s="206">
        <v>53715.38</v>
      </c>
      <c r="R129" s="125"/>
      <c r="S129" s="206">
        <v>72.42</v>
      </c>
      <c r="T129" s="206">
        <v>72.42</v>
      </c>
      <c r="U129" s="259">
        <v>44196</v>
      </c>
    </row>
    <row r="130" spans="1:21" s="3" customFormat="1" ht="25.5">
      <c r="A130" s="477"/>
      <c r="B130" s="479"/>
      <c r="C130" s="201" t="s">
        <v>48</v>
      </c>
      <c r="D130" s="201">
        <v>1976</v>
      </c>
      <c r="E130" s="201">
        <v>1976</v>
      </c>
      <c r="F130" s="203" t="s">
        <v>104</v>
      </c>
      <c r="G130" s="201">
        <v>3</v>
      </c>
      <c r="H130" s="146">
        <v>1206.3</v>
      </c>
      <c r="I130" s="146">
        <v>1072.7</v>
      </c>
      <c r="J130" s="125">
        <v>658.87</v>
      </c>
      <c r="K130" s="115">
        <v>47</v>
      </c>
      <c r="L130" s="205" t="s">
        <v>90</v>
      </c>
      <c r="M130" s="237">
        <v>87360</v>
      </c>
      <c r="N130" s="125"/>
      <c r="O130" s="209">
        <f t="shared" si="19"/>
        <v>33644.62</v>
      </c>
      <c r="P130" s="125"/>
      <c r="Q130" s="206">
        <v>53715.38</v>
      </c>
      <c r="R130" s="125"/>
      <c r="S130" s="206">
        <v>72.42</v>
      </c>
      <c r="T130" s="206">
        <v>72.42</v>
      </c>
      <c r="U130" s="259">
        <v>44196</v>
      </c>
    </row>
    <row r="131" spans="1:21" s="3" customFormat="1" ht="15">
      <c r="A131" s="477"/>
      <c r="B131" s="479"/>
      <c r="C131" s="201" t="s">
        <v>48</v>
      </c>
      <c r="D131" s="201">
        <v>1976</v>
      </c>
      <c r="E131" s="201">
        <v>1976</v>
      </c>
      <c r="F131" s="203" t="s">
        <v>104</v>
      </c>
      <c r="G131" s="201">
        <v>3</v>
      </c>
      <c r="H131" s="146">
        <v>1206.3</v>
      </c>
      <c r="I131" s="146">
        <v>1072.7</v>
      </c>
      <c r="J131" s="125">
        <v>658.87</v>
      </c>
      <c r="K131" s="115">
        <v>47</v>
      </c>
      <c r="L131" s="205" t="s">
        <v>91</v>
      </c>
      <c r="M131" s="237">
        <v>87360</v>
      </c>
      <c r="N131" s="125"/>
      <c r="O131" s="209">
        <f t="shared" si="19"/>
        <v>33644.62</v>
      </c>
      <c r="P131" s="125"/>
      <c r="Q131" s="206">
        <v>53715.38</v>
      </c>
      <c r="R131" s="125"/>
      <c r="S131" s="206">
        <v>72.42</v>
      </c>
      <c r="T131" s="206">
        <v>72.42</v>
      </c>
      <c r="U131" s="259">
        <v>44196</v>
      </c>
    </row>
    <row r="132" spans="1:21" s="3" customFormat="1" ht="15">
      <c r="A132" s="477"/>
      <c r="B132" s="479"/>
      <c r="C132" s="201" t="s">
        <v>48</v>
      </c>
      <c r="D132" s="201">
        <v>1976</v>
      </c>
      <c r="E132" s="201">
        <v>1976</v>
      </c>
      <c r="F132" s="203" t="s">
        <v>104</v>
      </c>
      <c r="G132" s="201">
        <v>3</v>
      </c>
      <c r="H132" s="146">
        <v>1206.3</v>
      </c>
      <c r="I132" s="146">
        <v>1072.7</v>
      </c>
      <c r="J132" s="125">
        <v>658.87</v>
      </c>
      <c r="K132" s="115">
        <v>47</v>
      </c>
      <c r="L132" s="205" t="s">
        <v>93</v>
      </c>
      <c r="M132" s="237">
        <v>116468</v>
      </c>
      <c r="N132" s="125"/>
      <c r="O132" s="209">
        <f t="shared" si="19"/>
        <v>44854.869999999995</v>
      </c>
      <c r="P132" s="125"/>
      <c r="Q132" s="206">
        <v>71613.13</v>
      </c>
      <c r="R132" s="125"/>
      <c r="S132" s="206">
        <v>96.55</v>
      </c>
      <c r="T132" s="206">
        <v>96.55</v>
      </c>
      <c r="U132" s="259">
        <v>44196</v>
      </c>
    </row>
    <row r="133" spans="1:21" s="3" customFormat="1" ht="15.75" thickBot="1">
      <c r="A133" s="240"/>
      <c r="B133" s="213" t="s">
        <v>43</v>
      </c>
      <c r="C133" s="214" t="s">
        <v>19</v>
      </c>
      <c r="D133" s="214" t="s">
        <v>19</v>
      </c>
      <c r="E133" s="214" t="s">
        <v>19</v>
      </c>
      <c r="F133" s="214" t="s">
        <v>19</v>
      </c>
      <c r="G133" s="214" t="s">
        <v>19</v>
      </c>
      <c r="H133" s="121">
        <v>1206.3</v>
      </c>
      <c r="I133" s="147">
        <v>1072.7</v>
      </c>
      <c r="J133" s="121">
        <v>658.87</v>
      </c>
      <c r="K133" s="215">
        <v>47</v>
      </c>
      <c r="L133" s="216" t="s">
        <v>19</v>
      </c>
      <c r="M133" s="241">
        <f aca="true" t="shared" si="24" ref="M133:R133">SUM(M128:M132)</f>
        <v>493569</v>
      </c>
      <c r="N133" s="241">
        <f t="shared" si="24"/>
        <v>0</v>
      </c>
      <c r="O133" s="241">
        <f t="shared" si="24"/>
        <v>190086.31999999998</v>
      </c>
      <c r="P133" s="241">
        <f t="shared" si="24"/>
        <v>0</v>
      </c>
      <c r="Q133" s="241">
        <f t="shared" si="24"/>
        <v>303482.68000000005</v>
      </c>
      <c r="R133" s="241">
        <f t="shared" si="24"/>
        <v>0</v>
      </c>
      <c r="S133" s="121" t="s">
        <v>19</v>
      </c>
      <c r="T133" s="121" t="s">
        <v>19</v>
      </c>
      <c r="U133" s="218" t="s">
        <v>19</v>
      </c>
    </row>
    <row r="134" spans="1:21" s="3" customFormat="1" ht="15">
      <c r="A134" s="476" t="s">
        <v>168</v>
      </c>
      <c r="B134" s="478" t="s">
        <v>84</v>
      </c>
      <c r="C134" s="193" t="s">
        <v>48</v>
      </c>
      <c r="D134" s="194">
        <v>1977</v>
      </c>
      <c r="E134" s="194">
        <v>1977</v>
      </c>
      <c r="F134" s="195" t="s">
        <v>104</v>
      </c>
      <c r="G134" s="193">
        <v>3</v>
      </c>
      <c r="H134" s="126">
        <v>1590.6</v>
      </c>
      <c r="I134" s="126">
        <v>1474.9</v>
      </c>
      <c r="J134" s="124">
        <v>666.18</v>
      </c>
      <c r="K134" s="197">
        <v>37</v>
      </c>
      <c r="L134" s="234" t="s">
        <v>50</v>
      </c>
      <c r="M134" s="219">
        <v>195819</v>
      </c>
      <c r="N134" s="244"/>
      <c r="O134" s="209">
        <f t="shared" si="19"/>
        <v>75415.01</v>
      </c>
      <c r="P134" s="246"/>
      <c r="Q134" s="198">
        <v>120403.99</v>
      </c>
      <c r="R134" s="246"/>
      <c r="S134" s="198">
        <v>123.11</v>
      </c>
      <c r="T134" s="198">
        <v>123.11</v>
      </c>
      <c r="U134" s="263">
        <v>44196</v>
      </c>
    </row>
    <row r="135" spans="1:21" s="3" customFormat="1" ht="15">
      <c r="A135" s="477"/>
      <c r="B135" s="479"/>
      <c r="C135" s="201" t="s">
        <v>48</v>
      </c>
      <c r="D135" s="202">
        <v>1977</v>
      </c>
      <c r="E135" s="202">
        <v>1977</v>
      </c>
      <c r="F135" s="203" t="s">
        <v>104</v>
      </c>
      <c r="G135" s="201">
        <v>3</v>
      </c>
      <c r="H135" s="127">
        <v>1590.6</v>
      </c>
      <c r="I135" s="127">
        <v>1474.9</v>
      </c>
      <c r="J135" s="125">
        <v>666.18</v>
      </c>
      <c r="K135" s="115">
        <v>37</v>
      </c>
      <c r="L135" s="205" t="s">
        <v>88</v>
      </c>
      <c r="M135" s="237">
        <v>151664</v>
      </c>
      <c r="N135" s="117"/>
      <c r="O135" s="209">
        <f t="shared" si="19"/>
        <v>58409.770000000004</v>
      </c>
      <c r="P135" s="117"/>
      <c r="Q135" s="206">
        <v>93254.23</v>
      </c>
      <c r="R135" s="117"/>
      <c r="S135" s="206">
        <v>95.35</v>
      </c>
      <c r="T135" s="206">
        <v>95.35</v>
      </c>
      <c r="U135" s="259">
        <v>44196</v>
      </c>
    </row>
    <row r="136" spans="1:21" s="3" customFormat="1" ht="15">
      <c r="A136" s="477"/>
      <c r="B136" s="479"/>
      <c r="C136" s="201" t="s">
        <v>48</v>
      </c>
      <c r="D136" s="202">
        <v>1977</v>
      </c>
      <c r="E136" s="202">
        <v>1977</v>
      </c>
      <c r="F136" s="203" t="s">
        <v>104</v>
      </c>
      <c r="G136" s="201">
        <v>3</v>
      </c>
      <c r="H136" s="127">
        <v>1590.6</v>
      </c>
      <c r="I136" s="127">
        <v>1474.9</v>
      </c>
      <c r="J136" s="125">
        <v>666.18</v>
      </c>
      <c r="K136" s="115">
        <v>37</v>
      </c>
      <c r="L136" s="205" t="s">
        <v>89</v>
      </c>
      <c r="M136" s="237">
        <v>115191</v>
      </c>
      <c r="N136" s="117"/>
      <c r="O136" s="209">
        <f t="shared" si="19"/>
        <v>44363.06</v>
      </c>
      <c r="P136" s="117"/>
      <c r="Q136" s="206">
        <v>70827.94</v>
      </c>
      <c r="R136" s="117"/>
      <c r="S136" s="206">
        <v>72.42</v>
      </c>
      <c r="T136" s="206">
        <v>72.42</v>
      </c>
      <c r="U136" s="259">
        <v>44196</v>
      </c>
    </row>
    <row r="137" spans="1:21" s="3" customFormat="1" ht="25.5">
      <c r="A137" s="477"/>
      <c r="B137" s="479"/>
      <c r="C137" s="201" t="s">
        <v>48</v>
      </c>
      <c r="D137" s="202">
        <v>1977</v>
      </c>
      <c r="E137" s="202">
        <v>1977</v>
      </c>
      <c r="F137" s="203" t="s">
        <v>104</v>
      </c>
      <c r="G137" s="201">
        <v>3</v>
      </c>
      <c r="H137" s="127">
        <v>1590.6</v>
      </c>
      <c r="I137" s="127">
        <v>1474.9</v>
      </c>
      <c r="J137" s="125">
        <v>666.18</v>
      </c>
      <c r="K137" s="115">
        <v>37</v>
      </c>
      <c r="L137" s="205" t="s">
        <v>90</v>
      </c>
      <c r="M137" s="237">
        <v>115191</v>
      </c>
      <c r="N137" s="117"/>
      <c r="O137" s="209">
        <f t="shared" si="19"/>
        <v>44363.06</v>
      </c>
      <c r="P137" s="117"/>
      <c r="Q137" s="206">
        <v>70827.94</v>
      </c>
      <c r="R137" s="117"/>
      <c r="S137" s="206">
        <v>72.42</v>
      </c>
      <c r="T137" s="206">
        <v>72.42</v>
      </c>
      <c r="U137" s="259">
        <v>44196</v>
      </c>
    </row>
    <row r="138" spans="1:21" s="3" customFormat="1" ht="15">
      <c r="A138" s="477"/>
      <c r="B138" s="479"/>
      <c r="C138" s="201" t="s">
        <v>48</v>
      </c>
      <c r="D138" s="202">
        <v>1977</v>
      </c>
      <c r="E138" s="202">
        <v>1977</v>
      </c>
      <c r="F138" s="203" t="s">
        <v>104</v>
      </c>
      <c r="G138" s="201">
        <v>3</v>
      </c>
      <c r="H138" s="127">
        <v>1590.6</v>
      </c>
      <c r="I138" s="127">
        <v>1474.9</v>
      </c>
      <c r="J138" s="125">
        <v>666.18</v>
      </c>
      <c r="K138" s="115">
        <v>37</v>
      </c>
      <c r="L138" s="205" t="s">
        <v>91</v>
      </c>
      <c r="M138" s="237">
        <v>115191</v>
      </c>
      <c r="N138" s="117"/>
      <c r="O138" s="209">
        <f t="shared" si="19"/>
        <v>44363.06</v>
      </c>
      <c r="P138" s="117"/>
      <c r="Q138" s="206">
        <v>70827.94</v>
      </c>
      <c r="R138" s="117"/>
      <c r="S138" s="206">
        <v>72.42</v>
      </c>
      <c r="T138" s="206">
        <v>72.42</v>
      </c>
      <c r="U138" s="259">
        <v>44196</v>
      </c>
    </row>
    <row r="139" spans="1:21" s="3" customFormat="1" ht="15">
      <c r="A139" s="477"/>
      <c r="B139" s="479"/>
      <c r="C139" s="201" t="s">
        <v>48</v>
      </c>
      <c r="D139" s="202">
        <v>1977</v>
      </c>
      <c r="E139" s="202">
        <v>1977</v>
      </c>
      <c r="F139" s="203" t="s">
        <v>104</v>
      </c>
      <c r="G139" s="201">
        <v>3</v>
      </c>
      <c r="H139" s="127">
        <v>1590.6</v>
      </c>
      <c r="I139" s="127">
        <v>1474.9</v>
      </c>
      <c r="J139" s="125">
        <v>666.18</v>
      </c>
      <c r="K139" s="115">
        <v>37</v>
      </c>
      <c r="L139" s="205" t="s">
        <v>93</v>
      </c>
      <c r="M139" s="237">
        <v>153572</v>
      </c>
      <c r="N139" s="117"/>
      <c r="O139" s="209">
        <f t="shared" si="19"/>
        <v>59144.59</v>
      </c>
      <c r="P139" s="117"/>
      <c r="Q139" s="206">
        <v>94427.41</v>
      </c>
      <c r="R139" s="117"/>
      <c r="S139" s="206">
        <v>96.55</v>
      </c>
      <c r="T139" s="206">
        <v>96.55</v>
      </c>
      <c r="U139" s="259">
        <v>44196</v>
      </c>
    </row>
    <row r="140" spans="1:21" s="3" customFormat="1" ht="15.75" thickBot="1">
      <c r="A140" s="240"/>
      <c r="B140" s="213" t="s">
        <v>43</v>
      </c>
      <c r="C140" s="214" t="s">
        <v>19</v>
      </c>
      <c r="D140" s="214" t="s">
        <v>19</v>
      </c>
      <c r="E140" s="214" t="s">
        <v>19</v>
      </c>
      <c r="F140" s="214" t="s">
        <v>19</v>
      </c>
      <c r="G140" s="214" t="s">
        <v>19</v>
      </c>
      <c r="H140" s="121">
        <v>1590.6</v>
      </c>
      <c r="I140" s="121">
        <v>1474.9</v>
      </c>
      <c r="J140" s="121">
        <v>666.18</v>
      </c>
      <c r="K140" s="215">
        <v>37</v>
      </c>
      <c r="L140" s="216" t="s">
        <v>19</v>
      </c>
      <c r="M140" s="241">
        <f aca="true" t="shared" si="25" ref="M140:R140">SUM(M134:M139)</f>
        <v>846628</v>
      </c>
      <c r="N140" s="241">
        <f t="shared" si="25"/>
        <v>0</v>
      </c>
      <c r="O140" s="241">
        <f t="shared" si="25"/>
        <v>326058.54999999993</v>
      </c>
      <c r="P140" s="241">
        <f t="shared" si="25"/>
        <v>0</v>
      </c>
      <c r="Q140" s="241">
        <f t="shared" si="25"/>
        <v>520569.45000000007</v>
      </c>
      <c r="R140" s="241">
        <f t="shared" si="25"/>
        <v>0</v>
      </c>
      <c r="S140" s="121" t="s">
        <v>19</v>
      </c>
      <c r="T140" s="121" t="s">
        <v>19</v>
      </c>
      <c r="U140" s="218" t="s">
        <v>19</v>
      </c>
    </row>
    <row r="141" spans="1:21" s="3" customFormat="1" ht="15">
      <c r="A141" s="542" t="s">
        <v>176</v>
      </c>
      <c r="B141" s="478" t="s">
        <v>87</v>
      </c>
      <c r="C141" s="193" t="s">
        <v>48</v>
      </c>
      <c r="D141" s="194">
        <v>1991</v>
      </c>
      <c r="E141" s="194">
        <v>1991</v>
      </c>
      <c r="F141" s="195" t="s">
        <v>55</v>
      </c>
      <c r="G141" s="193">
        <v>5</v>
      </c>
      <c r="H141" s="126">
        <v>7042.2</v>
      </c>
      <c r="I141" s="126">
        <v>4290.8</v>
      </c>
      <c r="J141" s="255">
        <v>1615</v>
      </c>
      <c r="K141" s="197">
        <v>192</v>
      </c>
      <c r="L141" s="234" t="s">
        <v>50</v>
      </c>
      <c r="M141" s="219">
        <v>137347</v>
      </c>
      <c r="N141" s="244"/>
      <c r="O141" s="209">
        <f t="shared" si="19"/>
        <v>52895.92</v>
      </c>
      <c r="P141" s="256"/>
      <c r="Q141" s="198">
        <v>84451.08</v>
      </c>
      <c r="R141" s="246"/>
      <c r="S141" s="198">
        <f>M141/H141</f>
        <v>19.50342222600892</v>
      </c>
      <c r="T141" s="198">
        <v>29.64</v>
      </c>
      <c r="U141" s="263">
        <v>44196</v>
      </c>
    </row>
    <row r="142" spans="1:21" s="3" customFormat="1" ht="15">
      <c r="A142" s="491"/>
      <c r="B142" s="502"/>
      <c r="C142" s="201" t="s">
        <v>48</v>
      </c>
      <c r="D142" s="202">
        <v>1991</v>
      </c>
      <c r="E142" s="202">
        <v>1991</v>
      </c>
      <c r="F142" s="203" t="s">
        <v>55</v>
      </c>
      <c r="G142" s="201">
        <v>5</v>
      </c>
      <c r="H142" s="127">
        <v>7042.2</v>
      </c>
      <c r="I142" s="127">
        <v>4290.8</v>
      </c>
      <c r="J142" s="258">
        <v>1615</v>
      </c>
      <c r="K142" s="115">
        <v>192</v>
      </c>
      <c r="L142" s="236" t="s">
        <v>51</v>
      </c>
      <c r="M142" s="237">
        <v>5656053</v>
      </c>
      <c r="N142" s="117"/>
      <c r="O142" s="209">
        <f t="shared" si="19"/>
        <v>2178293.7</v>
      </c>
      <c r="P142" s="207"/>
      <c r="Q142" s="206">
        <v>3477759.3</v>
      </c>
      <c r="R142" s="117"/>
      <c r="S142" s="206">
        <v>3502.2</v>
      </c>
      <c r="T142" s="206">
        <v>3502.2</v>
      </c>
      <c r="U142" s="264">
        <v>44196</v>
      </c>
    </row>
    <row r="143" spans="1:21" s="3" customFormat="1" ht="15.75" thickBot="1">
      <c r="A143" s="280"/>
      <c r="B143" s="260" t="s">
        <v>43</v>
      </c>
      <c r="C143" s="214" t="s">
        <v>19</v>
      </c>
      <c r="D143" s="214" t="s">
        <v>19</v>
      </c>
      <c r="E143" s="214" t="s">
        <v>19</v>
      </c>
      <c r="F143" s="214" t="s">
        <v>19</v>
      </c>
      <c r="G143" s="214" t="s">
        <v>19</v>
      </c>
      <c r="H143" s="121">
        <v>7042.2</v>
      </c>
      <c r="I143" s="121">
        <v>4290.8</v>
      </c>
      <c r="J143" s="121">
        <v>1615</v>
      </c>
      <c r="K143" s="215">
        <v>192</v>
      </c>
      <c r="L143" s="216" t="s">
        <v>19</v>
      </c>
      <c r="M143" s="241">
        <f aca="true" t="shared" si="26" ref="M143:R143">SUM(M141:M142)</f>
        <v>5793400</v>
      </c>
      <c r="N143" s="241">
        <f t="shared" si="26"/>
        <v>0</v>
      </c>
      <c r="O143" s="241">
        <f t="shared" si="26"/>
        <v>2231189.62</v>
      </c>
      <c r="P143" s="241">
        <f t="shared" si="26"/>
        <v>0</v>
      </c>
      <c r="Q143" s="241">
        <f t="shared" si="26"/>
        <v>3562210.38</v>
      </c>
      <c r="R143" s="241">
        <f t="shared" si="26"/>
        <v>0</v>
      </c>
      <c r="S143" s="121" t="s">
        <v>19</v>
      </c>
      <c r="T143" s="121" t="s">
        <v>19</v>
      </c>
      <c r="U143" s="262" t="s">
        <v>19</v>
      </c>
    </row>
    <row r="144" spans="1:21" s="3" customFormat="1" ht="27.75" customHeight="1">
      <c r="A144" s="488" t="s">
        <v>77</v>
      </c>
      <c r="B144" s="488"/>
      <c r="C144" s="488"/>
      <c r="D144" s="488"/>
      <c r="E144" s="488"/>
      <c r="F144" s="488"/>
      <c r="G144" s="488"/>
      <c r="H144" s="488"/>
      <c r="I144" s="488"/>
      <c r="J144" s="488"/>
      <c r="K144" s="488"/>
      <c r="L144" s="488"/>
      <c r="M144" s="488"/>
      <c r="N144" s="488"/>
      <c r="O144" s="488"/>
      <c r="P144" s="488"/>
      <c r="Q144" s="488"/>
      <c r="R144" s="488"/>
      <c r="S144" s="488"/>
      <c r="T144" s="488"/>
      <c r="U144" s="488"/>
    </row>
    <row r="145" spans="1:21" s="3" customFormat="1" ht="21.75" customHeight="1" thickBot="1">
      <c r="A145" s="32"/>
      <c r="B145" s="33" t="s">
        <v>95</v>
      </c>
      <c r="C145" s="34" t="s">
        <v>19</v>
      </c>
      <c r="D145" s="34" t="s">
        <v>19</v>
      </c>
      <c r="E145" s="34" t="s">
        <v>19</v>
      </c>
      <c r="F145" s="34" t="s">
        <v>19</v>
      </c>
      <c r="G145" s="34" t="s">
        <v>19</v>
      </c>
      <c r="H145" s="38">
        <f>H149+H151+H153+H159+H170+H173+H175+H177+H179+H181+H184+H188+H193+H195+H197+H200+H203+H206+H210+H212+H217+H224+H230+H238+H241+H245+H250+H252+H258+H265+H268+H270+H273+H284</f>
        <v>108138.2</v>
      </c>
      <c r="I145" s="38">
        <f>I149+I151+I153+I159+I170+I173+I175+I177+I179+I181+I184+I188+I193+I195+I197+I200+I203+I206+I210+I212+I217+I224+I230+I238+I241+I245+I250+I252+I258+I265+I268+I270+I273+I284</f>
        <v>92907.09999999999</v>
      </c>
      <c r="J145" s="38">
        <f>J149+J151+J153+J159+J170+J173+J175+J177+J179+J181+J184+J188+J193+J195+J197+J200+J203+J206+J210+J212+J217+J224+J230+J238+J241+J245+J250+J252+J258+J265+J268+J270+J273+J284</f>
        <v>36352.52999999999</v>
      </c>
      <c r="K145" s="466">
        <f>K149+K151+K153+K159+K170+K173+K175+K177+K179+K181+K184+K188+K193+K195+K197+K200+K203+K206+K210+K212+K217+K224+K230+K238+K241+K245+K250+K252+K258+K265+K268+K270+K273+K284</f>
        <v>3852</v>
      </c>
      <c r="L145" s="35" t="s">
        <v>19</v>
      </c>
      <c r="M145" s="173">
        <f>M149+M151+M153+M159+M170+M173+M175+M177+M179+M181+M184+M188+M193+M195+M197+M200+M203+M206+M210+M212+M217+M224+M230+M238+M241+M245+M250+M252+M258+M265+M268+M270+M273+M284</f>
        <v>191339324</v>
      </c>
      <c r="N145" s="36">
        <v>0</v>
      </c>
      <c r="O145" s="372">
        <f>O149+O151+O153+O159+O170+O173+O175+O177+O179+O181+O184+O188+O193+O195+O197+O200+O203+O206+O210+O212+O217+O224+O230+O238+O241+O245+O250+O252+O258+O265+O268+O270+O273+O284</f>
        <v>99882542.28</v>
      </c>
      <c r="P145" s="35">
        <v>0</v>
      </c>
      <c r="Q145" s="173">
        <f>Q149+Q151+Q153+Q159+Q170+Q173+Q175+Q177+Q179+Q181+Q184+Q188+Q193+Q195+Q197+Q200+Q203+Q206+Q210+Q212+Q217+Q224+Q230+Q238+Q241+Q245+Q250+Q252+Q258+Q265+Q268+Q270+Q273+Q284</f>
        <v>91456781.72000001</v>
      </c>
      <c r="R145" s="36">
        <v>0</v>
      </c>
      <c r="S145" s="35" t="s">
        <v>19</v>
      </c>
      <c r="T145" s="35" t="s">
        <v>19</v>
      </c>
      <c r="U145" s="34" t="s">
        <v>19</v>
      </c>
    </row>
    <row r="146" spans="1:21" s="3" customFormat="1" ht="21.75" customHeight="1" thickBot="1">
      <c r="A146" s="492" t="s">
        <v>40</v>
      </c>
      <c r="B146" s="482" t="s">
        <v>173</v>
      </c>
      <c r="C146" s="193" t="s">
        <v>48</v>
      </c>
      <c r="D146" s="194">
        <v>1982</v>
      </c>
      <c r="E146" s="194">
        <v>1982</v>
      </c>
      <c r="F146" s="195" t="s">
        <v>49</v>
      </c>
      <c r="G146" s="193">
        <v>4</v>
      </c>
      <c r="H146" s="122">
        <v>3256.1</v>
      </c>
      <c r="I146" s="122">
        <v>2817.4</v>
      </c>
      <c r="J146" s="196">
        <v>1070</v>
      </c>
      <c r="K146" s="197">
        <v>228</v>
      </c>
      <c r="L146" s="402" t="s">
        <v>61</v>
      </c>
      <c r="M146" s="219">
        <v>2653461</v>
      </c>
      <c r="N146" s="124"/>
      <c r="O146" s="220">
        <f>M146-Q146</f>
        <v>1385154</v>
      </c>
      <c r="P146" s="221"/>
      <c r="Q146" s="220">
        <v>1268307</v>
      </c>
      <c r="R146" s="124"/>
      <c r="S146" s="220">
        <f>M146/H146</f>
        <v>814.9199963146095</v>
      </c>
      <c r="T146" s="220">
        <v>814.92</v>
      </c>
      <c r="U146" s="222">
        <v>44561</v>
      </c>
    </row>
    <row r="147" spans="1:21" s="3" customFormat="1" ht="21.75" customHeight="1" thickBot="1">
      <c r="A147" s="493"/>
      <c r="B147" s="483"/>
      <c r="C147" s="201" t="s">
        <v>48</v>
      </c>
      <c r="D147" s="202">
        <v>1982</v>
      </c>
      <c r="E147" s="202">
        <v>1982</v>
      </c>
      <c r="F147" s="203" t="s">
        <v>49</v>
      </c>
      <c r="G147" s="201">
        <v>4</v>
      </c>
      <c r="H147" s="351">
        <v>3256.1</v>
      </c>
      <c r="I147" s="351">
        <v>2817.4</v>
      </c>
      <c r="J147" s="204">
        <v>1070</v>
      </c>
      <c r="K147" s="115">
        <v>228</v>
      </c>
      <c r="L147" s="236" t="s">
        <v>175</v>
      </c>
      <c r="M147" s="237">
        <v>1317679</v>
      </c>
      <c r="N147" s="125"/>
      <c r="O147" s="220">
        <f>M147-Q147</f>
        <v>687851.96</v>
      </c>
      <c r="P147" s="352"/>
      <c r="Q147" s="206">
        <v>629827.04</v>
      </c>
      <c r="R147" s="125"/>
      <c r="S147" s="220">
        <f>M147/H147</f>
        <v>404.6801388163754</v>
      </c>
      <c r="T147" s="206">
        <v>404.68</v>
      </c>
      <c r="U147" s="222">
        <v>44561</v>
      </c>
    </row>
    <row r="148" spans="1:21" s="3" customFormat="1" ht="20.25" customHeight="1">
      <c r="A148" s="493"/>
      <c r="B148" s="483"/>
      <c r="C148" s="201" t="s">
        <v>48</v>
      </c>
      <c r="D148" s="202">
        <v>1982</v>
      </c>
      <c r="E148" s="202">
        <v>1982</v>
      </c>
      <c r="F148" s="203" t="s">
        <v>49</v>
      </c>
      <c r="G148" s="201">
        <v>4</v>
      </c>
      <c r="H148" s="351">
        <v>3256.1</v>
      </c>
      <c r="I148" s="351">
        <v>2817.4</v>
      </c>
      <c r="J148" s="204">
        <v>1070</v>
      </c>
      <c r="K148" s="115">
        <v>228</v>
      </c>
      <c r="L148" s="236" t="s">
        <v>172</v>
      </c>
      <c r="M148" s="237">
        <v>1629385</v>
      </c>
      <c r="N148" s="125"/>
      <c r="O148" s="220">
        <f>M148-Q148</f>
        <v>850568.05</v>
      </c>
      <c r="P148" s="352"/>
      <c r="Q148" s="206">
        <v>778816.95</v>
      </c>
      <c r="R148" s="125"/>
      <c r="S148" s="206">
        <v>500.41</v>
      </c>
      <c r="T148" s="206">
        <v>500.41</v>
      </c>
      <c r="U148" s="222">
        <v>44561</v>
      </c>
    </row>
    <row r="149" spans="1:21" s="3" customFormat="1" ht="21" customHeight="1" thickBot="1">
      <c r="A149" s="277"/>
      <c r="B149" s="213" t="s">
        <v>43</v>
      </c>
      <c r="C149" s="214" t="s">
        <v>19</v>
      </c>
      <c r="D149" s="214" t="s">
        <v>19</v>
      </c>
      <c r="E149" s="214" t="s">
        <v>19</v>
      </c>
      <c r="F149" s="214" t="s">
        <v>19</v>
      </c>
      <c r="G149" s="214" t="s">
        <v>19</v>
      </c>
      <c r="H149" s="121">
        <v>3256.1</v>
      </c>
      <c r="I149" s="121">
        <v>2817.4</v>
      </c>
      <c r="J149" s="121">
        <v>1070</v>
      </c>
      <c r="K149" s="215">
        <f>K148</f>
        <v>228</v>
      </c>
      <c r="L149" s="216" t="s">
        <v>19</v>
      </c>
      <c r="M149" s="241">
        <f aca="true" t="shared" si="27" ref="M149:R149">SUM(M146:M148)</f>
        <v>5600525</v>
      </c>
      <c r="N149" s="241">
        <f t="shared" si="27"/>
        <v>0</v>
      </c>
      <c r="O149" s="241">
        <f t="shared" si="27"/>
        <v>2923574.01</v>
      </c>
      <c r="P149" s="241">
        <f t="shared" si="27"/>
        <v>0</v>
      </c>
      <c r="Q149" s="241">
        <f t="shared" si="27"/>
        <v>2676950.99</v>
      </c>
      <c r="R149" s="241">
        <f t="shared" si="27"/>
        <v>0</v>
      </c>
      <c r="S149" s="121" t="s">
        <v>19</v>
      </c>
      <c r="T149" s="121" t="s">
        <v>19</v>
      </c>
      <c r="U149" s="218" t="s">
        <v>19</v>
      </c>
    </row>
    <row r="150" spans="1:21" s="3" customFormat="1" ht="30">
      <c r="A150" s="373" t="s">
        <v>41</v>
      </c>
      <c r="B150" s="391" t="s">
        <v>52</v>
      </c>
      <c r="C150" s="223" t="s">
        <v>48</v>
      </c>
      <c r="D150" s="224">
        <v>1986</v>
      </c>
      <c r="E150" s="224">
        <v>1986</v>
      </c>
      <c r="F150" s="225" t="s">
        <v>49</v>
      </c>
      <c r="G150" s="223">
        <v>4</v>
      </c>
      <c r="H150" s="392">
        <v>3256.1</v>
      </c>
      <c r="I150" s="392">
        <v>2817.4</v>
      </c>
      <c r="J150" s="393">
        <v>1070</v>
      </c>
      <c r="K150" s="226">
        <v>113</v>
      </c>
      <c r="L150" s="410" t="s">
        <v>172</v>
      </c>
      <c r="M150" s="227">
        <v>1629385</v>
      </c>
      <c r="N150" s="154"/>
      <c r="O150" s="209">
        <f>M150-Q150</f>
        <v>850568.05</v>
      </c>
      <c r="P150" s="390"/>
      <c r="Q150" s="209">
        <v>778816.95</v>
      </c>
      <c r="R150" s="154"/>
      <c r="S150" s="209">
        <v>500.41</v>
      </c>
      <c r="T150" s="209">
        <v>500.41</v>
      </c>
      <c r="U150" s="222">
        <v>44561</v>
      </c>
    </row>
    <row r="151" spans="1:21" s="3" customFormat="1" ht="15.75" thickBot="1">
      <c r="A151" s="346"/>
      <c r="B151" s="353" t="s">
        <v>43</v>
      </c>
      <c r="C151" s="214" t="s">
        <v>19</v>
      </c>
      <c r="D151" s="214" t="s">
        <v>19</v>
      </c>
      <c r="E151" s="214" t="s">
        <v>19</v>
      </c>
      <c r="F151" s="214" t="s">
        <v>19</v>
      </c>
      <c r="G151" s="214" t="s">
        <v>19</v>
      </c>
      <c r="H151" s="121">
        <v>3256.1</v>
      </c>
      <c r="I151" s="121">
        <v>2817.4</v>
      </c>
      <c r="J151" s="121">
        <v>1070</v>
      </c>
      <c r="K151" s="215">
        <v>113</v>
      </c>
      <c r="L151" s="304" t="s">
        <v>19</v>
      </c>
      <c r="M151" s="217">
        <f aca="true" t="shared" si="28" ref="M151:R151">M150</f>
        <v>1629385</v>
      </c>
      <c r="N151" s="217">
        <f t="shared" si="28"/>
        <v>0</v>
      </c>
      <c r="O151" s="217">
        <f t="shared" si="28"/>
        <v>850568.05</v>
      </c>
      <c r="P151" s="217">
        <f t="shared" si="28"/>
        <v>0</v>
      </c>
      <c r="Q151" s="217">
        <f t="shared" si="28"/>
        <v>778816.95</v>
      </c>
      <c r="R151" s="217">
        <f t="shared" si="28"/>
        <v>0</v>
      </c>
      <c r="S151" s="159" t="s">
        <v>19</v>
      </c>
      <c r="T151" s="159" t="s">
        <v>19</v>
      </c>
      <c r="U151" s="218" t="s">
        <v>19</v>
      </c>
    </row>
    <row r="152" spans="1:21" s="3" customFormat="1" ht="15">
      <c r="A152" s="305" t="s">
        <v>54</v>
      </c>
      <c r="B152" s="338" t="s">
        <v>97</v>
      </c>
      <c r="C152" s="193" t="s">
        <v>48</v>
      </c>
      <c r="D152" s="194">
        <v>1988</v>
      </c>
      <c r="E152" s="194">
        <v>1988</v>
      </c>
      <c r="F152" s="195" t="s">
        <v>49</v>
      </c>
      <c r="G152" s="193">
        <v>4</v>
      </c>
      <c r="H152" s="132">
        <v>4502.7</v>
      </c>
      <c r="I152" s="132">
        <v>3807.4</v>
      </c>
      <c r="J152" s="124">
        <v>1279.48</v>
      </c>
      <c r="K152" s="197">
        <v>128</v>
      </c>
      <c r="L152" s="276" t="s">
        <v>94</v>
      </c>
      <c r="M152" s="219">
        <v>2253196</v>
      </c>
      <c r="N152" s="244"/>
      <c r="O152" s="220">
        <f>M152-Q152</f>
        <v>1176208.53</v>
      </c>
      <c r="P152" s="124"/>
      <c r="Q152" s="220">
        <v>1076987.47</v>
      </c>
      <c r="R152" s="244"/>
      <c r="S152" s="220">
        <f>M152/H152</f>
        <v>500.40997623648036</v>
      </c>
      <c r="T152" s="220">
        <v>500.41</v>
      </c>
      <c r="U152" s="222">
        <v>44561</v>
      </c>
    </row>
    <row r="153" spans="1:21" s="3" customFormat="1" ht="15.75" thickBot="1">
      <c r="A153" s="306"/>
      <c r="B153" s="260" t="s">
        <v>43</v>
      </c>
      <c r="C153" s="214" t="s">
        <v>19</v>
      </c>
      <c r="D153" s="214" t="s">
        <v>19</v>
      </c>
      <c r="E153" s="214" t="s">
        <v>19</v>
      </c>
      <c r="F153" s="214" t="s">
        <v>19</v>
      </c>
      <c r="G153" s="214" t="s">
        <v>19</v>
      </c>
      <c r="H153" s="121">
        <v>4502.7</v>
      </c>
      <c r="I153" s="121">
        <v>3807.4</v>
      </c>
      <c r="J153" s="121">
        <v>1279.48</v>
      </c>
      <c r="K153" s="215">
        <v>128</v>
      </c>
      <c r="L153" s="216" t="s">
        <v>19</v>
      </c>
      <c r="M153" s="241">
        <f aca="true" t="shared" si="29" ref="M153:R153">M152</f>
        <v>2253196</v>
      </c>
      <c r="N153" s="241">
        <f t="shared" si="29"/>
        <v>0</v>
      </c>
      <c r="O153" s="241">
        <f t="shared" si="29"/>
        <v>1176208.53</v>
      </c>
      <c r="P153" s="241">
        <f t="shared" si="29"/>
        <v>0</v>
      </c>
      <c r="Q153" s="241">
        <f t="shared" si="29"/>
        <v>1076987.47</v>
      </c>
      <c r="R153" s="241">
        <f t="shared" si="29"/>
        <v>0</v>
      </c>
      <c r="S153" s="121" t="s">
        <v>19</v>
      </c>
      <c r="T153" s="121" t="s">
        <v>19</v>
      </c>
      <c r="U153" s="262" t="s">
        <v>19</v>
      </c>
    </row>
    <row r="154" spans="1:21" s="3" customFormat="1" ht="15">
      <c r="A154" s="476" t="s">
        <v>57</v>
      </c>
      <c r="B154" s="485" t="s">
        <v>171</v>
      </c>
      <c r="C154" s="193" t="s">
        <v>48</v>
      </c>
      <c r="D154" s="193">
        <v>1955</v>
      </c>
      <c r="E154" s="193">
        <v>1955</v>
      </c>
      <c r="F154" s="195" t="s">
        <v>145</v>
      </c>
      <c r="G154" s="193">
        <v>2</v>
      </c>
      <c r="H154" s="124">
        <v>1040.5</v>
      </c>
      <c r="I154" s="124">
        <v>909.6</v>
      </c>
      <c r="J154" s="124">
        <v>902</v>
      </c>
      <c r="K154" s="197">
        <v>40</v>
      </c>
      <c r="L154" s="427" t="s">
        <v>50</v>
      </c>
      <c r="M154" s="219">
        <v>310933</v>
      </c>
      <c r="N154" s="197"/>
      <c r="O154" s="198">
        <f>M154-Q154</f>
        <v>162312.58</v>
      </c>
      <c r="P154" s="124"/>
      <c r="Q154" s="220">
        <v>148620.42</v>
      </c>
      <c r="R154" s="197"/>
      <c r="S154" s="124">
        <v>298.83</v>
      </c>
      <c r="T154" s="124">
        <v>298.83</v>
      </c>
      <c r="U154" s="222">
        <v>44561</v>
      </c>
    </row>
    <row r="155" spans="1:21" s="3" customFormat="1" ht="15">
      <c r="A155" s="477"/>
      <c r="B155" s="486"/>
      <c r="C155" s="201" t="s">
        <v>48</v>
      </c>
      <c r="D155" s="201">
        <v>1955</v>
      </c>
      <c r="E155" s="201">
        <v>1955</v>
      </c>
      <c r="F155" s="203" t="s">
        <v>145</v>
      </c>
      <c r="G155" s="201">
        <v>2</v>
      </c>
      <c r="H155" s="125">
        <v>1040.5</v>
      </c>
      <c r="I155" s="125">
        <v>909.6</v>
      </c>
      <c r="J155" s="125">
        <v>902</v>
      </c>
      <c r="K155" s="115">
        <v>40</v>
      </c>
      <c r="L155" s="205" t="s">
        <v>88</v>
      </c>
      <c r="M155" s="237">
        <v>240824</v>
      </c>
      <c r="N155" s="115"/>
      <c r="O155" s="206">
        <f>M155-Q155</f>
        <v>125714.43</v>
      </c>
      <c r="P155" s="125"/>
      <c r="Q155" s="206">
        <v>115109.57</v>
      </c>
      <c r="R155" s="115"/>
      <c r="S155" s="125">
        <v>231.45</v>
      </c>
      <c r="T155" s="125">
        <v>231.45</v>
      </c>
      <c r="U155" s="208">
        <v>44561</v>
      </c>
    </row>
    <row r="156" spans="1:21" s="3" customFormat="1" ht="25.5">
      <c r="A156" s="477"/>
      <c r="B156" s="486"/>
      <c r="C156" s="201" t="s">
        <v>48</v>
      </c>
      <c r="D156" s="201">
        <v>1955</v>
      </c>
      <c r="E156" s="201">
        <v>1955</v>
      </c>
      <c r="F156" s="203" t="s">
        <v>145</v>
      </c>
      <c r="G156" s="201">
        <v>2</v>
      </c>
      <c r="H156" s="125">
        <v>1040.5</v>
      </c>
      <c r="I156" s="125">
        <v>909.6</v>
      </c>
      <c r="J156" s="125">
        <v>902</v>
      </c>
      <c r="K156" s="115">
        <v>40</v>
      </c>
      <c r="L156" s="205" t="s">
        <v>90</v>
      </c>
      <c r="M156" s="237">
        <v>182899</v>
      </c>
      <c r="N156" s="115"/>
      <c r="O156" s="206">
        <f>M156-Q156</f>
        <v>95476.54</v>
      </c>
      <c r="P156" s="125"/>
      <c r="Q156" s="206">
        <v>87422.46</v>
      </c>
      <c r="R156" s="115"/>
      <c r="S156" s="125">
        <v>175.78</v>
      </c>
      <c r="T156" s="125">
        <v>175.78</v>
      </c>
      <c r="U156" s="208">
        <v>44561</v>
      </c>
    </row>
    <row r="157" spans="1:21" s="3" customFormat="1" ht="15">
      <c r="A157" s="477"/>
      <c r="B157" s="486"/>
      <c r="C157" s="201" t="s">
        <v>48</v>
      </c>
      <c r="D157" s="201">
        <v>1955</v>
      </c>
      <c r="E157" s="201">
        <v>1955</v>
      </c>
      <c r="F157" s="203" t="s">
        <v>145</v>
      </c>
      <c r="G157" s="201">
        <v>2</v>
      </c>
      <c r="H157" s="125">
        <v>1040.5</v>
      </c>
      <c r="I157" s="125">
        <v>909.6</v>
      </c>
      <c r="J157" s="125">
        <v>902</v>
      </c>
      <c r="K157" s="115">
        <v>40</v>
      </c>
      <c r="L157" s="205" t="s">
        <v>91</v>
      </c>
      <c r="M157" s="237">
        <v>182899</v>
      </c>
      <c r="N157" s="115"/>
      <c r="O157" s="206">
        <f>M157-Q157</f>
        <v>95476.54</v>
      </c>
      <c r="P157" s="125"/>
      <c r="Q157" s="206">
        <v>87422.46</v>
      </c>
      <c r="R157" s="115"/>
      <c r="S157" s="125">
        <v>175.78</v>
      </c>
      <c r="T157" s="125">
        <v>175.78</v>
      </c>
      <c r="U157" s="208">
        <v>44561</v>
      </c>
    </row>
    <row r="158" spans="1:21" s="3" customFormat="1" ht="15">
      <c r="A158" s="477"/>
      <c r="B158" s="487"/>
      <c r="C158" s="201" t="s">
        <v>48</v>
      </c>
      <c r="D158" s="201">
        <v>1955</v>
      </c>
      <c r="E158" s="201">
        <v>1955</v>
      </c>
      <c r="F158" s="203" t="s">
        <v>145</v>
      </c>
      <c r="G158" s="201">
        <v>2</v>
      </c>
      <c r="H158" s="125">
        <v>1040.5</v>
      </c>
      <c r="I158" s="125">
        <v>909.6</v>
      </c>
      <c r="J158" s="125">
        <v>902</v>
      </c>
      <c r="K158" s="115">
        <v>40</v>
      </c>
      <c r="L158" s="205" t="s">
        <v>93</v>
      </c>
      <c r="M158" s="237">
        <v>243872</v>
      </c>
      <c r="N158" s="115"/>
      <c r="O158" s="206">
        <f>M158-Q158</f>
        <v>127305.54</v>
      </c>
      <c r="P158" s="125"/>
      <c r="Q158" s="206">
        <v>116566.46</v>
      </c>
      <c r="R158" s="115"/>
      <c r="S158" s="125">
        <v>234.38</v>
      </c>
      <c r="T158" s="125">
        <v>234.38</v>
      </c>
      <c r="U158" s="208">
        <v>44561</v>
      </c>
    </row>
    <row r="159" spans="1:21" s="3" customFormat="1" ht="15.75" thickBot="1">
      <c r="A159" s="306"/>
      <c r="B159" s="260" t="s">
        <v>43</v>
      </c>
      <c r="C159" s="214" t="s">
        <v>19</v>
      </c>
      <c r="D159" s="214" t="s">
        <v>19</v>
      </c>
      <c r="E159" s="214" t="s">
        <v>19</v>
      </c>
      <c r="F159" s="214" t="s">
        <v>19</v>
      </c>
      <c r="G159" s="214" t="s">
        <v>19</v>
      </c>
      <c r="H159" s="121">
        <f>H158</f>
        <v>1040.5</v>
      </c>
      <c r="I159" s="121">
        <f>I158</f>
        <v>909.6</v>
      </c>
      <c r="J159" s="121">
        <f>J158</f>
        <v>902</v>
      </c>
      <c r="K159" s="215">
        <f>K158</f>
        <v>40</v>
      </c>
      <c r="L159" s="216" t="s">
        <v>19</v>
      </c>
      <c r="M159" s="241">
        <f aca="true" t="shared" si="30" ref="M159:R159">SUM(M154:M158)</f>
        <v>1161427</v>
      </c>
      <c r="N159" s="241">
        <f t="shared" si="30"/>
        <v>0</v>
      </c>
      <c r="O159" s="241">
        <f t="shared" si="30"/>
        <v>606285.63</v>
      </c>
      <c r="P159" s="241">
        <f t="shared" si="30"/>
        <v>0</v>
      </c>
      <c r="Q159" s="241">
        <f t="shared" si="30"/>
        <v>555141.37</v>
      </c>
      <c r="R159" s="241">
        <f t="shared" si="30"/>
        <v>0</v>
      </c>
      <c r="S159" s="121" t="s">
        <v>19</v>
      </c>
      <c r="T159" s="121" t="s">
        <v>19</v>
      </c>
      <c r="U159" s="262" t="s">
        <v>19</v>
      </c>
    </row>
    <row r="160" spans="1:21" s="3" customFormat="1" ht="15">
      <c r="A160" s="476" t="s">
        <v>59</v>
      </c>
      <c r="B160" s="478" t="s">
        <v>98</v>
      </c>
      <c r="C160" s="193" t="s">
        <v>48</v>
      </c>
      <c r="D160" s="193">
        <v>1980</v>
      </c>
      <c r="E160" s="193">
        <v>1980</v>
      </c>
      <c r="F160" s="195" t="s">
        <v>49</v>
      </c>
      <c r="G160" s="193">
        <v>4</v>
      </c>
      <c r="H160" s="133">
        <v>3129.8</v>
      </c>
      <c r="I160" s="133">
        <v>2714.8</v>
      </c>
      <c r="J160" s="124">
        <v>1124</v>
      </c>
      <c r="K160" s="197">
        <v>100</v>
      </c>
      <c r="L160" s="276" t="s">
        <v>88</v>
      </c>
      <c r="M160" s="219">
        <v>289913</v>
      </c>
      <c r="N160" s="124"/>
      <c r="O160" s="198">
        <f>M160-Q160</f>
        <v>151339.76</v>
      </c>
      <c r="P160" s="153"/>
      <c r="Q160" s="198">
        <v>138573.24</v>
      </c>
      <c r="R160" s="153"/>
      <c r="S160" s="198">
        <v>92.63</v>
      </c>
      <c r="T160" s="198">
        <v>92.63</v>
      </c>
      <c r="U160" s="200">
        <v>44561</v>
      </c>
    </row>
    <row r="161" spans="1:21" s="3" customFormat="1" ht="15">
      <c r="A161" s="477"/>
      <c r="B161" s="479"/>
      <c r="C161" s="201" t="s">
        <v>48</v>
      </c>
      <c r="D161" s="201">
        <v>1980</v>
      </c>
      <c r="E161" s="201">
        <v>1980</v>
      </c>
      <c r="F161" s="203" t="s">
        <v>49</v>
      </c>
      <c r="G161" s="201">
        <v>4</v>
      </c>
      <c r="H161" s="134">
        <v>3129.8</v>
      </c>
      <c r="I161" s="134">
        <v>2714.8</v>
      </c>
      <c r="J161" s="125">
        <v>1124</v>
      </c>
      <c r="K161" s="115">
        <v>100</v>
      </c>
      <c r="L161" s="205" t="s">
        <v>60</v>
      </c>
      <c r="M161" s="237">
        <v>4050900</v>
      </c>
      <c r="N161" s="125"/>
      <c r="O161" s="206">
        <f aca="true" t="shared" si="31" ref="O161:O169">M161-Q161</f>
        <v>2114642.1</v>
      </c>
      <c r="P161" s="125"/>
      <c r="Q161" s="206">
        <v>1936257.9</v>
      </c>
      <c r="R161" s="125"/>
      <c r="S161" s="206">
        <v>1294.3</v>
      </c>
      <c r="T161" s="206">
        <v>1294.3</v>
      </c>
      <c r="U161" s="208">
        <v>44561</v>
      </c>
    </row>
    <row r="162" spans="1:21" s="3" customFormat="1" ht="15">
      <c r="A162" s="477"/>
      <c r="B162" s="479"/>
      <c r="C162" s="201" t="s">
        <v>48</v>
      </c>
      <c r="D162" s="201">
        <v>1980</v>
      </c>
      <c r="E162" s="201">
        <v>1980</v>
      </c>
      <c r="F162" s="203" t="s">
        <v>49</v>
      </c>
      <c r="G162" s="201">
        <v>4</v>
      </c>
      <c r="H162" s="134">
        <v>3129.8</v>
      </c>
      <c r="I162" s="134">
        <v>2714.8</v>
      </c>
      <c r="J162" s="125">
        <v>1124</v>
      </c>
      <c r="K162" s="115">
        <v>100</v>
      </c>
      <c r="L162" s="205" t="s">
        <v>89</v>
      </c>
      <c r="M162" s="237">
        <v>220181</v>
      </c>
      <c r="N162" s="125"/>
      <c r="O162" s="206">
        <f t="shared" si="31"/>
        <v>114938.41</v>
      </c>
      <c r="P162" s="125"/>
      <c r="Q162" s="206">
        <v>105242.59</v>
      </c>
      <c r="R162" s="125"/>
      <c r="S162" s="206">
        <v>70.35</v>
      </c>
      <c r="T162" s="206">
        <v>70.35</v>
      </c>
      <c r="U162" s="208">
        <v>44561</v>
      </c>
    </row>
    <row r="163" spans="1:21" s="3" customFormat="1" ht="15">
      <c r="A163" s="477"/>
      <c r="B163" s="479"/>
      <c r="C163" s="201" t="s">
        <v>48</v>
      </c>
      <c r="D163" s="201">
        <v>1980</v>
      </c>
      <c r="E163" s="201">
        <v>1980</v>
      </c>
      <c r="F163" s="203" t="s">
        <v>49</v>
      </c>
      <c r="G163" s="201">
        <v>4</v>
      </c>
      <c r="H163" s="134">
        <v>3129.8</v>
      </c>
      <c r="I163" s="134">
        <v>2714.8</v>
      </c>
      <c r="J163" s="125">
        <v>1124</v>
      </c>
      <c r="K163" s="115">
        <v>100</v>
      </c>
      <c r="L163" s="205" t="s">
        <v>61</v>
      </c>
      <c r="M163" s="237">
        <v>2550537</v>
      </c>
      <c r="N163" s="125"/>
      <c r="O163" s="206">
        <f t="shared" si="31"/>
        <v>1331425.84</v>
      </c>
      <c r="P163" s="125"/>
      <c r="Q163" s="206">
        <v>1219111.16</v>
      </c>
      <c r="R163" s="125"/>
      <c r="S163" s="206">
        <v>814.92</v>
      </c>
      <c r="T163" s="206">
        <v>814.92</v>
      </c>
      <c r="U163" s="208">
        <v>44561</v>
      </c>
    </row>
    <row r="164" spans="1:21" s="3" customFormat="1" ht="25.5">
      <c r="A164" s="477"/>
      <c r="B164" s="479"/>
      <c r="C164" s="201" t="s">
        <v>48</v>
      </c>
      <c r="D164" s="201">
        <v>1980</v>
      </c>
      <c r="E164" s="201">
        <v>1980</v>
      </c>
      <c r="F164" s="203" t="s">
        <v>49</v>
      </c>
      <c r="G164" s="201">
        <v>4</v>
      </c>
      <c r="H164" s="134">
        <v>3129.8</v>
      </c>
      <c r="I164" s="134">
        <v>2714.8</v>
      </c>
      <c r="J164" s="125">
        <v>1124</v>
      </c>
      <c r="K164" s="115">
        <v>100</v>
      </c>
      <c r="L164" s="205" t="s">
        <v>90</v>
      </c>
      <c r="M164" s="237">
        <v>220181</v>
      </c>
      <c r="N164" s="125"/>
      <c r="O164" s="206">
        <f t="shared" si="31"/>
        <v>114938.41</v>
      </c>
      <c r="P164" s="125"/>
      <c r="Q164" s="206">
        <v>105242.59</v>
      </c>
      <c r="R164" s="125"/>
      <c r="S164" s="206">
        <v>70.35</v>
      </c>
      <c r="T164" s="206">
        <v>70.35</v>
      </c>
      <c r="U164" s="208">
        <v>44561</v>
      </c>
    </row>
    <row r="165" spans="1:21" s="3" customFormat="1" ht="15">
      <c r="A165" s="477"/>
      <c r="B165" s="479"/>
      <c r="C165" s="201" t="s">
        <v>48</v>
      </c>
      <c r="D165" s="201">
        <v>1980</v>
      </c>
      <c r="E165" s="201">
        <v>1980</v>
      </c>
      <c r="F165" s="203" t="s">
        <v>49</v>
      </c>
      <c r="G165" s="201">
        <v>4</v>
      </c>
      <c r="H165" s="134">
        <v>3129.8</v>
      </c>
      <c r="I165" s="134">
        <v>2714.8</v>
      </c>
      <c r="J165" s="125">
        <v>1124</v>
      </c>
      <c r="K165" s="115">
        <v>100</v>
      </c>
      <c r="L165" s="205" t="s">
        <v>62</v>
      </c>
      <c r="M165" s="237">
        <v>1090735</v>
      </c>
      <c r="N165" s="125"/>
      <c r="O165" s="206">
        <f t="shared" si="31"/>
        <v>569383.14</v>
      </c>
      <c r="P165" s="125"/>
      <c r="Q165" s="206">
        <v>521351.86</v>
      </c>
      <c r="R165" s="125"/>
      <c r="S165" s="206">
        <v>348.5</v>
      </c>
      <c r="T165" s="206">
        <v>348.5</v>
      </c>
      <c r="U165" s="208">
        <v>44561</v>
      </c>
    </row>
    <row r="166" spans="1:21" s="3" customFormat="1" ht="15">
      <c r="A166" s="477"/>
      <c r="B166" s="479"/>
      <c r="C166" s="201" t="s">
        <v>48</v>
      </c>
      <c r="D166" s="201">
        <v>1980</v>
      </c>
      <c r="E166" s="201">
        <v>1980</v>
      </c>
      <c r="F166" s="203" t="s">
        <v>49</v>
      </c>
      <c r="G166" s="201">
        <v>4</v>
      </c>
      <c r="H166" s="134">
        <v>3129.8</v>
      </c>
      <c r="I166" s="134">
        <v>2714.8</v>
      </c>
      <c r="J166" s="125">
        <v>1124</v>
      </c>
      <c r="K166" s="115">
        <v>100</v>
      </c>
      <c r="L166" s="205" t="s">
        <v>91</v>
      </c>
      <c r="M166" s="237">
        <v>220181</v>
      </c>
      <c r="N166" s="125"/>
      <c r="O166" s="206">
        <f t="shared" si="31"/>
        <v>114938.41</v>
      </c>
      <c r="P166" s="125"/>
      <c r="Q166" s="206">
        <v>105242.59</v>
      </c>
      <c r="R166" s="125"/>
      <c r="S166" s="206">
        <v>70.35</v>
      </c>
      <c r="T166" s="206">
        <v>70.35</v>
      </c>
      <c r="U166" s="208">
        <v>44561</v>
      </c>
    </row>
    <row r="167" spans="1:21" s="3" customFormat="1" ht="15">
      <c r="A167" s="477"/>
      <c r="B167" s="479"/>
      <c r="C167" s="201" t="s">
        <v>48</v>
      </c>
      <c r="D167" s="201">
        <v>1980</v>
      </c>
      <c r="E167" s="201">
        <v>1980</v>
      </c>
      <c r="F167" s="203" t="s">
        <v>49</v>
      </c>
      <c r="G167" s="201">
        <v>4</v>
      </c>
      <c r="H167" s="134">
        <v>3129.8</v>
      </c>
      <c r="I167" s="134">
        <v>2714.8</v>
      </c>
      <c r="J167" s="125">
        <v>1124</v>
      </c>
      <c r="K167" s="115">
        <v>100</v>
      </c>
      <c r="L167" s="205" t="s">
        <v>92</v>
      </c>
      <c r="M167" s="237">
        <v>1265535</v>
      </c>
      <c r="N167" s="125"/>
      <c r="O167" s="206">
        <f t="shared" si="31"/>
        <v>660631.86</v>
      </c>
      <c r="P167" s="125"/>
      <c r="Q167" s="206">
        <v>604903.14</v>
      </c>
      <c r="R167" s="125"/>
      <c r="S167" s="206">
        <v>404.35</v>
      </c>
      <c r="T167" s="206">
        <v>404.35</v>
      </c>
      <c r="U167" s="208">
        <v>44561</v>
      </c>
    </row>
    <row r="168" spans="1:21" s="3" customFormat="1" ht="15">
      <c r="A168" s="477"/>
      <c r="B168" s="479"/>
      <c r="C168" s="201" t="s">
        <v>48</v>
      </c>
      <c r="D168" s="201">
        <v>1980</v>
      </c>
      <c r="E168" s="201">
        <v>1980</v>
      </c>
      <c r="F168" s="203" t="s">
        <v>49</v>
      </c>
      <c r="G168" s="201">
        <v>4</v>
      </c>
      <c r="H168" s="134">
        <v>3129.8</v>
      </c>
      <c r="I168" s="134">
        <v>2714.8</v>
      </c>
      <c r="J168" s="125">
        <v>1124</v>
      </c>
      <c r="K168" s="115">
        <v>100</v>
      </c>
      <c r="L168" s="205" t="s">
        <v>93</v>
      </c>
      <c r="M168" s="237">
        <v>293575</v>
      </c>
      <c r="N168" s="125"/>
      <c r="O168" s="206">
        <f t="shared" si="31"/>
        <v>153251.39</v>
      </c>
      <c r="P168" s="125"/>
      <c r="Q168" s="206">
        <v>140323.61</v>
      </c>
      <c r="R168" s="125"/>
      <c r="S168" s="206">
        <v>93.8</v>
      </c>
      <c r="T168" s="206">
        <v>93.8</v>
      </c>
      <c r="U168" s="208">
        <v>44561</v>
      </c>
    </row>
    <row r="169" spans="1:21" s="3" customFormat="1" ht="15">
      <c r="A169" s="477"/>
      <c r="B169" s="484"/>
      <c r="C169" s="201" t="s">
        <v>48</v>
      </c>
      <c r="D169" s="201">
        <v>1980</v>
      </c>
      <c r="E169" s="201">
        <v>1980</v>
      </c>
      <c r="F169" s="203" t="s">
        <v>49</v>
      </c>
      <c r="G169" s="201">
        <v>4</v>
      </c>
      <c r="H169" s="134">
        <v>3129.8</v>
      </c>
      <c r="I169" s="134">
        <v>2714.8</v>
      </c>
      <c r="J169" s="125">
        <v>1124</v>
      </c>
      <c r="K169" s="115">
        <v>100</v>
      </c>
      <c r="L169" s="205" t="s">
        <v>94</v>
      </c>
      <c r="M169" s="237">
        <v>1566183</v>
      </c>
      <c r="N169" s="125"/>
      <c r="O169" s="206">
        <f t="shared" si="31"/>
        <v>817575.48</v>
      </c>
      <c r="P169" s="307"/>
      <c r="Q169" s="209">
        <v>748607.52</v>
      </c>
      <c r="R169" s="154"/>
      <c r="S169" s="209">
        <v>500.41</v>
      </c>
      <c r="T169" s="209">
        <v>500.41</v>
      </c>
      <c r="U169" s="212">
        <v>44561</v>
      </c>
    </row>
    <row r="170" spans="1:21" s="3" customFormat="1" ht="15.75" thickBot="1">
      <c r="A170" s="294"/>
      <c r="B170" s="260" t="s">
        <v>43</v>
      </c>
      <c r="C170" s="214" t="s">
        <v>19</v>
      </c>
      <c r="D170" s="214" t="s">
        <v>19</v>
      </c>
      <c r="E170" s="214" t="s">
        <v>19</v>
      </c>
      <c r="F170" s="214" t="s">
        <v>19</v>
      </c>
      <c r="G170" s="214" t="s">
        <v>19</v>
      </c>
      <c r="H170" s="121">
        <v>3129.8</v>
      </c>
      <c r="I170" s="121">
        <v>2714.8</v>
      </c>
      <c r="J170" s="121">
        <v>1124</v>
      </c>
      <c r="K170" s="215">
        <v>100</v>
      </c>
      <c r="L170" s="216" t="s">
        <v>19</v>
      </c>
      <c r="M170" s="241">
        <f aca="true" t="shared" si="32" ref="M170:R170">SUM(M160:M169)</f>
        <v>11767921</v>
      </c>
      <c r="N170" s="241">
        <f t="shared" si="32"/>
        <v>0</v>
      </c>
      <c r="O170" s="241">
        <f t="shared" si="32"/>
        <v>6143064.800000001</v>
      </c>
      <c r="P170" s="241">
        <f t="shared" si="32"/>
        <v>0</v>
      </c>
      <c r="Q170" s="241">
        <f t="shared" si="32"/>
        <v>5624856.199999999</v>
      </c>
      <c r="R170" s="241">
        <f t="shared" si="32"/>
        <v>0</v>
      </c>
      <c r="S170" s="121" t="s">
        <v>19</v>
      </c>
      <c r="T170" s="121" t="s">
        <v>19</v>
      </c>
      <c r="U170" s="262" t="s">
        <v>19</v>
      </c>
    </row>
    <row r="171" spans="1:21" s="3" customFormat="1" ht="21" customHeight="1" thickBot="1">
      <c r="A171" s="476" t="s">
        <v>64</v>
      </c>
      <c r="B171" s="478" t="s">
        <v>109</v>
      </c>
      <c r="C171" s="193" t="s">
        <v>48</v>
      </c>
      <c r="D171" s="193">
        <v>1970</v>
      </c>
      <c r="E171" s="193">
        <v>1970</v>
      </c>
      <c r="F171" s="195" t="s">
        <v>71</v>
      </c>
      <c r="G171" s="193">
        <v>4</v>
      </c>
      <c r="H171" s="135">
        <v>5778.2</v>
      </c>
      <c r="I171" s="135">
        <v>4788.9</v>
      </c>
      <c r="J171" s="124">
        <v>2300</v>
      </c>
      <c r="K171" s="197">
        <v>160</v>
      </c>
      <c r="L171" s="234" t="s">
        <v>102</v>
      </c>
      <c r="M171" s="219">
        <v>938033</v>
      </c>
      <c r="N171" s="124"/>
      <c r="O171" s="198">
        <f>M171-Q171</f>
        <v>489669.97</v>
      </c>
      <c r="P171" s="308"/>
      <c r="Q171" s="198">
        <v>448363.03</v>
      </c>
      <c r="R171" s="153"/>
      <c r="S171" s="198">
        <v>162.34</v>
      </c>
      <c r="T171" s="198">
        <v>162.34</v>
      </c>
      <c r="U171" s="200">
        <v>44561</v>
      </c>
    </row>
    <row r="172" spans="1:21" s="3" customFormat="1" ht="15">
      <c r="A172" s="477"/>
      <c r="B172" s="484"/>
      <c r="C172" s="201" t="s">
        <v>48</v>
      </c>
      <c r="D172" s="201">
        <v>1970</v>
      </c>
      <c r="E172" s="201">
        <v>1970</v>
      </c>
      <c r="F172" s="203" t="s">
        <v>71</v>
      </c>
      <c r="G172" s="201">
        <v>4</v>
      </c>
      <c r="H172" s="136">
        <v>5778.2</v>
      </c>
      <c r="I172" s="136">
        <v>4788.9</v>
      </c>
      <c r="J172" s="125">
        <v>2300</v>
      </c>
      <c r="K172" s="115">
        <v>160</v>
      </c>
      <c r="L172" s="236" t="s">
        <v>110</v>
      </c>
      <c r="M172" s="237">
        <v>20432120</v>
      </c>
      <c r="N172" s="125"/>
      <c r="O172" s="198">
        <f>M172-Q172</f>
        <v>10665931.33</v>
      </c>
      <c r="P172" s="247"/>
      <c r="Q172" s="206">
        <v>9766188.67</v>
      </c>
      <c r="R172" s="125"/>
      <c r="S172" s="206">
        <v>3536.07</v>
      </c>
      <c r="T172" s="206">
        <v>3536.07</v>
      </c>
      <c r="U172" s="208">
        <v>44561</v>
      </c>
    </row>
    <row r="173" spans="1:21" s="3" customFormat="1" ht="15.75" thickBot="1">
      <c r="A173" s="294"/>
      <c r="B173" s="260" t="s">
        <v>43</v>
      </c>
      <c r="C173" s="214" t="s">
        <v>19</v>
      </c>
      <c r="D173" s="214" t="s">
        <v>19</v>
      </c>
      <c r="E173" s="214" t="s">
        <v>19</v>
      </c>
      <c r="F173" s="214" t="s">
        <v>19</v>
      </c>
      <c r="G173" s="214" t="s">
        <v>19</v>
      </c>
      <c r="H173" s="121">
        <v>5778.2</v>
      </c>
      <c r="I173" s="121">
        <v>4788.9</v>
      </c>
      <c r="J173" s="121">
        <v>2300</v>
      </c>
      <c r="K173" s="215">
        <v>160</v>
      </c>
      <c r="L173" s="216" t="s">
        <v>19</v>
      </c>
      <c r="M173" s="241">
        <f aca="true" t="shared" si="33" ref="M173:R173">SUM(M171:M172)</f>
        <v>21370153</v>
      </c>
      <c r="N173" s="241">
        <f t="shared" si="33"/>
        <v>0</v>
      </c>
      <c r="O173" s="241">
        <f t="shared" si="33"/>
        <v>11155601.3</v>
      </c>
      <c r="P173" s="241">
        <f t="shared" si="33"/>
        <v>0</v>
      </c>
      <c r="Q173" s="241">
        <f t="shared" si="33"/>
        <v>10214551.7</v>
      </c>
      <c r="R173" s="241">
        <f t="shared" si="33"/>
        <v>0</v>
      </c>
      <c r="S173" s="121" t="s">
        <v>19</v>
      </c>
      <c r="T173" s="121" t="s">
        <v>19</v>
      </c>
      <c r="U173" s="262" t="s">
        <v>19</v>
      </c>
    </row>
    <row r="174" spans="1:21" s="3" customFormat="1" ht="15">
      <c r="A174" s="476" t="s">
        <v>66</v>
      </c>
      <c r="B174" s="336" t="s">
        <v>187</v>
      </c>
      <c r="C174" s="193" t="s">
        <v>48</v>
      </c>
      <c r="D174" s="194">
        <v>1989</v>
      </c>
      <c r="E174" s="194">
        <v>1989</v>
      </c>
      <c r="F174" s="195" t="s">
        <v>55</v>
      </c>
      <c r="G174" s="193">
        <v>5</v>
      </c>
      <c r="H174" s="132">
        <v>5097.8</v>
      </c>
      <c r="I174" s="132">
        <v>4476.5</v>
      </c>
      <c r="J174" s="124">
        <v>1241.6</v>
      </c>
      <c r="K174" s="197">
        <v>81</v>
      </c>
      <c r="L174" s="404" t="s">
        <v>172</v>
      </c>
      <c r="M174" s="219">
        <v>2541763</v>
      </c>
      <c r="N174" s="244"/>
      <c r="O174" s="220">
        <f>M174-Q174</f>
        <v>1326845.65</v>
      </c>
      <c r="P174" s="314"/>
      <c r="Q174" s="220">
        <v>1214917.35</v>
      </c>
      <c r="R174" s="244"/>
      <c r="S174" s="220">
        <v>498.6</v>
      </c>
      <c r="T174" s="220">
        <v>498.6</v>
      </c>
      <c r="U174" s="222">
        <v>44561</v>
      </c>
    </row>
    <row r="175" spans="1:21" s="3" customFormat="1" ht="15.75" thickBot="1">
      <c r="A175" s="494"/>
      <c r="B175" s="213" t="s">
        <v>43</v>
      </c>
      <c r="C175" s="214" t="s">
        <v>19</v>
      </c>
      <c r="D175" s="214" t="s">
        <v>19</v>
      </c>
      <c r="E175" s="214" t="s">
        <v>19</v>
      </c>
      <c r="F175" s="214" t="s">
        <v>19</v>
      </c>
      <c r="G175" s="214" t="s">
        <v>19</v>
      </c>
      <c r="H175" s="121">
        <f>H174</f>
        <v>5097.8</v>
      </c>
      <c r="I175" s="121">
        <f>I174</f>
        <v>4476.5</v>
      </c>
      <c r="J175" s="121">
        <f>J174</f>
        <v>1241.6</v>
      </c>
      <c r="K175" s="215">
        <v>81</v>
      </c>
      <c r="L175" s="216" t="s">
        <v>19</v>
      </c>
      <c r="M175" s="217">
        <f aca="true" t="shared" si="34" ref="M175:R175">SUM(M174)</f>
        <v>2541763</v>
      </c>
      <c r="N175" s="217">
        <f t="shared" si="34"/>
        <v>0</v>
      </c>
      <c r="O175" s="217">
        <f t="shared" si="34"/>
        <v>1326845.65</v>
      </c>
      <c r="P175" s="217">
        <f t="shared" si="34"/>
        <v>0</v>
      </c>
      <c r="Q175" s="217">
        <f t="shared" si="34"/>
        <v>1214917.35</v>
      </c>
      <c r="R175" s="217">
        <f t="shared" si="34"/>
        <v>0</v>
      </c>
      <c r="S175" s="121" t="s">
        <v>19</v>
      </c>
      <c r="T175" s="121" t="s">
        <v>19</v>
      </c>
      <c r="U175" s="218" t="s">
        <v>19</v>
      </c>
    </row>
    <row r="176" spans="1:21" s="3" customFormat="1" ht="15">
      <c r="A176" s="476" t="s">
        <v>68</v>
      </c>
      <c r="B176" s="336" t="s">
        <v>169</v>
      </c>
      <c r="C176" s="193" t="s">
        <v>48</v>
      </c>
      <c r="D176" s="194">
        <v>1975</v>
      </c>
      <c r="E176" s="194">
        <v>1975</v>
      </c>
      <c r="F176" s="195" t="s">
        <v>119</v>
      </c>
      <c r="G176" s="193">
        <v>4</v>
      </c>
      <c r="H176" s="132">
        <v>2354.4</v>
      </c>
      <c r="I176" s="132">
        <v>2125.6</v>
      </c>
      <c r="J176" s="124">
        <v>900</v>
      </c>
      <c r="K176" s="197">
        <v>81</v>
      </c>
      <c r="L176" s="404" t="s">
        <v>94</v>
      </c>
      <c r="M176" s="219">
        <v>1272224</v>
      </c>
      <c r="N176" s="244"/>
      <c r="O176" s="220">
        <f>M176-Q176</f>
        <v>664123.64</v>
      </c>
      <c r="P176" s="314"/>
      <c r="Q176" s="220">
        <v>608100.36</v>
      </c>
      <c r="R176" s="244"/>
      <c r="S176" s="220">
        <v>540.36</v>
      </c>
      <c r="T176" s="220">
        <v>540.36</v>
      </c>
      <c r="U176" s="222">
        <v>44561</v>
      </c>
    </row>
    <row r="177" spans="1:21" s="3" customFormat="1" ht="15.75" thickBot="1">
      <c r="A177" s="494"/>
      <c r="B177" s="213" t="s">
        <v>43</v>
      </c>
      <c r="C177" s="214" t="s">
        <v>19</v>
      </c>
      <c r="D177" s="214" t="s">
        <v>19</v>
      </c>
      <c r="E177" s="214" t="s">
        <v>19</v>
      </c>
      <c r="F177" s="214" t="s">
        <v>19</v>
      </c>
      <c r="G177" s="214" t="s">
        <v>19</v>
      </c>
      <c r="H177" s="121">
        <f>H176</f>
        <v>2354.4</v>
      </c>
      <c r="I177" s="121">
        <f>I176</f>
        <v>2125.6</v>
      </c>
      <c r="J177" s="121">
        <f>J176</f>
        <v>900</v>
      </c>
      <c r="K177" s="215">
        <v>81</v>
      </c>
      <c r="L177" s="216" t="s">
        <v>19</v>
      </c>
      <c r="M177" s="217">
        <f aca="true" t="shared" si="35" ref="M177:R177">SUM(M176)</f>
        <v>1272224</v>
      </c>
      <c r="N177" s="217">
        <f t="shared" si="35"/>
        <v>0</v>
      </c>
      <c r="O177" s="217">
        <f t="shared" si="35"/>
        <v>664123.64</v>
      </c>
      <c r="P177" s="217">
        <f t="shared" si="35"/>
        <v>0</v>
      </c>
      <c r="Q177" s="217">
        <f t="shared" si="35"/>
        <v>608100.36</v>
      </c>
      <c r="R177" s="217">
        <f t="shared" si="35"/>
        <v>0</v>
      </c>
      <c r="S177" s="121" t="s">
        <v>19</v>
      </c>
      <c r="T177" s="121" t="s">
        <v>19</v>
      </c>
      <c r="U177" s="218" t="s">
        <v>19</v>
      </c>
    </row>
    <row r="178" spans="1:21" s="3" customFormat="1" ht="15">
      <c r="A178" s="476" t="s">
        <v>69</v>
      </c>
      <c r="B178" s="336" t="s">
        <v>161</v>
      </c>
      <c r="C178" s="193" t="s">
        <v>48</v>
      </c>
      <c r="D178" s="194">
        <v>1971</v>
      </c>
      <c r="E178" s="194">
        <v>1971</v>
      </c>
      <c r="F178" s="195" t="s">
        <v>119</v>
      </c>
      <c r="G178" s="193">
        <v>4</v>
      </c>
      <c r="H178" s="132">
        <v>2337.7</v>
      </c>
      <c r="I178" s="132">
        <v>2103.6</v>
      </c>
      <c r="J178" s="124">
        <v>985</v>
      </c>
      <c r="K178" s="197">
        <v>90</v>
      </c>
      <c r="L178" s="404" t="s">
        <v>94</v>
      </c>
      <c r="M178" s="219">
        <v>1263200</v>
      </c>
      <c r="N178" s="244"/>
      <c r="O178" s="220">
        <f>M178-Q178</f>
        <v>659412.95</v>
      </c>
      <c r="P178" s="314"/>
      <c r="Q178" s="220">
        <v>603787.05</v>
      </c>
      <c r="R178" s="244"/>
      <c r="S178" s="220">
        <v>540.36</v>
      </c>
      <c r="T178" s="220">
        <v>540.36</v>
      </c>
      <c r="U178" s="222">
        <v>44561</v>
      </c>
    </row>
    <row r="179" spans="1:21" s="3" customFormat="1" ht="15.75" thickBot="1">
      <c r="A179" s="494"/>
      <c r="B179" s="213" t="s">
        <v>43</v>
      </c>
      <c r="C179" s="214" t="s">
        <v>19</v>
      </c>
      <c r="D179" s="214" t="s">
        <v>19</v>
      </c>
      <c r="E179" s="214" t="s">
        <v>19</v>
      </c>
      <c r="F179" s="214" t="s">
        <v>19</v>
      </c>
      <c r="G179" s="214" t="s">
        <v>19</v>
      </c>
      <c r="H179" s="121">
        <f>H178</f>
        <v>2337.7</v>
      </c>
      <c r="I179" s="121">
        <f>I178</f>
        <v>2103.6</v>
      </c>
      <c r="J179" s="121">
        <f>J178</f>
        <v>985</v>
      </c>
      <c r="K179" s="215">
        <f>K178</f>
        <v>90</v>
      </c>
      <c r="L179" s="216" t="s">
        <v>19</v>
      </c>
      <c r="M179" s="217">
        <f aca="true" t="shared" si="36" ref="M179:R179">SUM(M178)</f>
        <v>1263200</v>
      </c>
      <c r="N179" s="217">
        <f t="shared" si="36"/>
        <v>0</v>
      </c>
      <c r="O179" s="217">
        <f t="shared" si="36"/>
        <v>659412.95</v>
      </c>
      <c r="P179" s="217">
        <f t="shared" si="36"/>
        <v>0</v>
      </c>
      <c r="Q179" s="217">
        <f t="shared" si="36"/>
        <v>603787.05</v>
      </c>
      <c r="R179" s="217">
        <f t="shared" si="36"/>
        <v>0</v>
      </c>
      <c r="S179" s="121" t="s">
        <v>19</v>
      </c>
      <c r="T179" s="121" t="s">
        <v>19</v>
      </c>
      <c r="U179" s="218" t="s">
        <v>19</v>
      </c>
    </row>
    <row r="180" spans="1:21" s="3" customFormat="1" ht="15">
      <c r="A180" s="305" t="s">
        <v>73</v>
      </c>
      <c r="B180" s="336" t="s">
        <v>53</v>
      </c>
      <c r="C180" s="193" t="s">
        <v>48</v>
      </c>
      <c r="D180" s="193">
        <v>1986</v>
      </c>
      <c r="E180" s="193">
        <v>1986</v>
      </c>
      <c r="F180" s="195" t="s">
        <v>55</v>
      </c>
      <c r="G180" s="193">
        <v>5</v>
      </c>
      <c r="H180" s="124">
        <v>3103.8</v>
      </c>
      <c r="I180" s="124">
        <v>2778.9</v>
      </c>
      <c r="J180" s="124">
        <v>751.5</v>
      </c>
      <c r="K180" s="197">
        <v>97</v>
      </c>
      <c r="L180" s="276" t="s">
        <v>94</v>
      </c>
      <c r="M180" s="343">
        <v>1547555</v>
      </c>
      <c r="N180" s="153"/>
      <c r="O180" s="198">
        <f>M180-Q180</f>
        <v>807851.33</v>
      </c>
      <c r="P180" s="235"/>
      <c r="Q180" s="198">
        <v>739703.67</v>
      </c>
      <c r="R180" s="153"/>
      <c r="S180" s="198">
        <v>498.6</v>
      </c>
      <c r="T180" s="198">
        <v>498.6</v>
      </c>
      <c r="U180" s="222">
        <v>44561</v>
      </c>
    </row>
    <row r="181" spans="1:21" s="3" customFormat="1" ht="15.75" thickBot="1">
      <c r="A181" s="294"/>
      <c r="B181" s="213" t="s">
        <v>43</v>
      </c>
      <c r="C181" s="214" t="s">
        <v>19</v>
      </c>
      <c r="D181" s="214" t="s">
        <v>19</v>
      </c>
      <c r="E181" s="214" t="s">
        <v>19</v>
      </c>
      <c r="F181" s="214" t="s">
        <v>19</v>
      </c>
      <c r="G181" s="214" t="s">
        <v>19</v>
      </c>
      <c r="H181" s="121">
        <v>3103.8</v>
      </c>
      <c r="I181" s="121">
        <v>2778.9</v>
      </c>
      <c r="J181" s="121">
        <v>751.5</v>
      </c>
      <c r="K181" s="215">
        <v>97</v>
      </c>
      <c r="L181" s="216" t="s">
        <v>19</v>
      </c>
      <c r="M181" s="241">
        <f aca="true" t="shared" si="37" ref="M181:R181">M180</f>
        <v>1547555</v>
      </c>
      <c r="N181" s="241">
        <f t="shared" si="37"/>
        <v>0</v>
      </c>
      <c r="O181" s="241">
        <f t="shared" si="37"/>
        <v>807851.33</v>
      </c>
      <c r="P181" s="241">
        <f t="shared" si="37"/>
        <v>0</v>
      </c>
      <c r="Q181" s="241">
        <f t="shared" si="37"/>
        <v>739703.67</v>
      </c>
      <c r="R181" s="241">
        <f t="shared" si="37"/>
        <v>0</v>
      </c>
      <c r="S181" s="121" t="s">
        <v>19</v>
      </c>
      <c r="T181" s="121" t="s">
        <v>19</v>
      </c>
      <c r="U181" s="218" t="s">
        <v>19</v>
      </c>
    </row>
    <row r="182" spans="1:21" s="3" customFormat="1" ht="15">
      <c r="A182" s="476" t="s">
        <v>75</v>
      </c>
      <c r="B182" s="478" t="s">
        <v>160</v>
      </c>
      <c r="C182" s="193" t="s">
        <v>48</v>
      </c>
      <c r="D182" s="194">
        <v>1991</v>
      </c>
      <c r="E182" s="194">
        <v>1991</v>
      </c>
      <c r="F182" s="195" t="s">
        <v>55</v>
      </c>
      <c r="G182" s="193">
        <v>5</v>
      </c>
      <c r="H182" s="126">
        <v>4126.4</v>
      </c>
      <c r="I182" s="126">
        <v>3715.9</v>
      </c>
      <c r="J182" s="124">
        <v>1027.5</v>
      </c>
      <c r="K182" s="197">
        <v>122</v>
      </c>
      <c r="L182" s="234" t="s">
        <v>51</v>
      </c>
      <c r="M182" s="219">
        <v>4469193</v>
      </c>
      <c r="N182" s="244"/>
      <c r="O182" s="198">
        <f>M182-Q182</f>
        <v>2332998.51</v>
      </c>
      <c r="P182" s="245"/>
      <c r="Q182" s="198">
        <v>2136194.49</v>
      </c>
      <c r="R182" s="246"/>
      <c r="S182" s="198">
        <v>4349.58</v>
      </c>
      <c r="T182" s="198">
        <v>4349.58</v>
      </c>
      <c r="U182" s="200">
        <v>44561</v>
      </c>
    </row>
    <row r="183" spans="1:21" s="3" customFormat="1" ht="15">
      <c r="A183" s="477"/>
      <c r="B183" s="484"/>
      <c r="C183" s="201" t="s">
        <v>48</v>
      </c>
      <c r="D183" s="202">
        <v>1991</v>
      </c>
      <c r="E183" s="202">
        <v>1991</v>
      </c>
      <c r="F183" s="203" t="s">
        <v>55</v>
      </c>
      <c r="G183" s="201">
        <v>5</v>
      </c>
      <c r="H183" s="127">
        <v>4126.4</v>
      </c>
      <c r="I183" s="127">
        <v>3715.9</v>
      </c>
      <c r="J183" s="125">
        <v>1027.5</v>
      </c>
      <c r="K183" s="115">
        <v>122</v>
      </c>
      <c r="L183" s="236" t="s">
        <v>94</v>
      </c>
      <c r="M183" s="237">
        <v>2057423</v>
      </c>
      <c r="N183" s="117"/>
      <c r="O183" s="206">
        <f>M183-Q183</f>
        <v>1074011.53</v>
      </c>
      <c r="P183" s="248"/>
      <c r="Q183" s="206">
        <v>983411.47</v>
      </c>
      <c r="R183" s="117"/>
      <c r="S183" s="206">
        <v>498.6</v>
      </c>
      <c r="T183" s="206">
        <v>498.6</v>
      </c>
      <c r="U183" s="208">
        <v>44561</v>
      </c>
    </row>
    <row r="184" spans="1:21" s="3" customFormat="1" ht="15.75" thickBot="1">
      <c r="A184" s="240"/>
      <c r="B184" s="213" t="s">
        <v>43</v>
      </c>
      <c r="C184" s="214" t="s">
        <v>19</v>
      </c>
      <c r="D184" s="214" t="s">
        <v>19</v>
      </c>
      <c r="E184" s="214" t="s">
        <v>19</v>
      </c>
      <c r="F184" s="214" t="s">
        <v>19</v>
      </c>
      <c r="G184" s="214" t="s">
        <v>19</v>
      </c>
      <c r="H184" s="121">
        <v>4126.4</v>
      </c>
      <c r="I184" s="121">
        <v>3715.9</v>
      </c>
      <c r="J184" s="121">
        <f>J183</f>
        <v>1027.5</v>
      </c>
      <c r="K184" s="215">
        <v>122</v>
      </c>
      <c r="L184" s="216" t="s">
        <v>19</v>
      </c>
      <c r="M184" s="241">
        <f aca="true" t="shared" si="38" ref="M184:R184">SUM(M182:M183)</f>
        <v>6526616</v>
      </c>
      <c r="N184" s="241">
        <f t="shared" si="38"/>
        <v>0</v>
      </c>
      <c r="O184" s="241">
        <f t="shared" si="38"/>
        <v>3407010.04</v>
      </c>
      <c r="P184" s="241">
        <f t="shared" si="38"/>
        <v>0</v>
      </c>
      <c r="Q184" s="241">
        <f t="shared" si="38"/>
        <v>3119605.96</v>
      </c>
      <c r="R184" s="241">
        <f t="shared" si="38"/>
        <v>0</v>
      </c>
      <c r="S184" s="121" t="s">
        <v>19</v>
      </c>
      <c r="T184" s="121" t="s">
        <v>19</v>
      </c>
      <c r="U184" s="218" t="s">
        <v>19</v>
      </c>
    </row>
    <row r="185" spans="1:21" s="3" customFormat="1" ht="15">
      <c r="A185" s="492" t="s">
        <v>79</v>
      </c>
      <c r="B185" s="482" t="s">
        <v>116</v>
      </c>
      <c r="C185" s="193" t="s">
        <v>48</v>
      </c>
      <c r="D185" s="193">
        <v>1982</v>
      </c>
      <c r="E185" s="193">
        <v>1982</v>
      </c>
      <c r="F185" s="167" t="s">
        <v>49</v>
      </c>
      <c r="G185" s="193">
        <v>4</v>
      </c>
      <c r="H185" s="124">
        <v>3848</v>
      </c>
      <c r="I185" s="124">
        <v>2749.9</v>
      </c>
      <c r="J185" s="124">
        <v>450</v>
      </c>
      <c r="K185" s="197">
        <v>105</v>
      </c>
      <c r="L185" s="276" t="s">
        <v>61</v>
      </c>
      <c r="M185" s="220">
        <v>3135812</v>
      </c>
      <c r="N185" s="124"/>
      <c r="O185" s="220">
        <f>M185-Q185</f>
        <v>1636949.83</v>
      </c>
      <c r="P185" s="124"/>
      <c r="Q185" s="220">
        <v>1498862.17</v>
      </c>
      <c r="R185" s="124"/>
      <c r="S185" s="220">
        <v>814.92</v>
      </c>
      <c r="T185" s="220">
        <v>814.92</v>
      </c>
      <c r="U185" s="200">
        <v>44561</v>
      </c>
    </row>
    <row r="186" spans="1:21" s="3" customFormat="1" ht="15">
      <c r="A186" s="493"/>
      <c r="B186" s="483"/>
      <c r="C186" s="201" t="s">
        <v>48</v>
      </c>
      <c r="D186" s="201">
        <v>1982</v>
      </c>
      <c r="E186" s="201">
        <v>1982</v>
      </c>
      <c r="F186" s="168" t="s">
        <v>49</v>
      </c>
      <c r="G186" s="201">
        <v>4</v>
      </c>
      <c r="H186" s="125">
        <v>3848</v>
      </c>
      <c r="I186" s="125">
        <v>2749.9</v>
      </c>
      <c r="J186" s="125">
        <v>450</v>
      </c>
      <c r="K186" s="115">
        <v>105</v>
      </c>
      <c r="L186" s="205" t="s">
        <v>92</v>
      </c>
      <c r="M186" s="206">
        <v>1557209</v>
      </c>
      <c r="N186" s="125"/>
      <c r="O186" s="206">
        <f>M186-Q186</f>
        <v>812890.89</v>
      </c>
      <c r="P186" s="125"/>
      <c r="Q186" s="206">
        <v>744318.11</v>
      </c>
      <c r="R186" s="125"/>
      <c r="S186" s="206">
        <v>404.68</v>
      </c>
      <c r="T186" s="206">
        <v>404.68</v>
      </c>
      <c r="U186" s="208">
        <v>44561</v>
      </c>
    </row>
    <row r="187" spans="1:21" s="3" customFormat="1" ht="15">
      <c r="A187" s="493"/>
      <c r="B187" s="483"/>
      <c r="C187" s="201" t="s">
        <v>48</v>
      </c>
      <c r="D187" s="201">
        <v>1982</v>
      </c>
      <c r="E187" s="201">
        <v>1982</v>
      </c>
      <c r="F187" s="168" t="s">
        <v>49</v>
      </c>
      <c r="G187" s="201">
        <v>4</v>
      </c>
      <c r="H187" s="125">
        <v>3848</v>
      </c>
      <c r="I187" s="125">
        <v>2749.9</v>
      </c>
      <c r="J187" s="125">
        <v>450</v>
      </c>
      <c r="K187" s="115">
        <v>105</v>
      </c>
      <c r="L187" s="205" t="s">
        <v>94</v>
      </c>
      <c r="M187" s="206">
        <v>1925578</v>
      </c>
      <c r="N187" s="125"/>
      <c r="O187" s="206">
        <f>M187-Q187</f>
        <v>1005186.08</v>
      </c>
      <c r="P187" s="125"/>
      <c r="Q187" s="206">
        <v>920391.92</v>
      </c>
      <c r="R187" s="125"/>
      <c r="S187" s="206">
        <v>500.41</v>
      </c>
      <c r="T187" s="206">
        <v>500.41</v>
      </c>
      <c r="U187" s="208">
        <v>44561</v>
      </c>
    </row>
    <row r="188" spans="1:21" s="3" customFormat="1" ht="15.75" thickBot="1">
      <c r="A188" s="277"/>
      <c r="B188" s="213" t="s">
        <v>43</v>
      </c>
      <c r="C188" s="214" t="s">
        <v>19</v>
      </c>
      <c r="D188" s="214" t="s">
        <v>19</v>
      </c>
      <c r="E188" s="214" t="s">
        <v>19</v>
      </c>
      <c r="F188" s="214" t="s">
        <v>19</v>
      </c>
      <c r="G188" s="214" t="s">
        <v>19</v>
      </c>
      <c r="H188" s="121">
        <v>3848</v>
      </c>
      <c r="I188" s="121">
        <v>2749.9</v>
      </c>
      <c r="J188" s="121">
        <v>450</v>
      </c>
      <c r="K188" s="215">
        <v>105</v>
      </c>
      <c r="L188" s="216" t="s">
        <v>19</v>
      </c>
      <c r="M188" s="241">
        <f aca="true" t="shared" si="39" ref="M188:R188">SUM(M185:M187)</f>
        <v>6618599</v>
      </c>
      <c r="N188" s="241">
        <f t="shared" si="39"/>
        <v>0</v>
      </c>
      <c r="O188" s="241">
        <f t="shared" si="39"/>
        <v>3455026.8000000003</v>
      </c>
      <c r="P188" s="241">
        <f t="shared" si="39"/>
        <v>0</v>
      </c>
      <c r="Q188" s="241">
        <f t="shared" si="39"/>
        <v>3163572.1999999997</v>
      </c>
      <c r="R188" s="241">
        <f t="shared" si="39"/>
        <v>0</v>
      </c>
      <c r="S188" s="121" t="s">
        <v>19</v>
      </c>
      <c r="T188" s="121" t="s">
        <v>19</v>
      </c>
      <c r="U188" s="218" t="s">
        <v>19</v>
      </c>
    </row>
    <row r="189" spans="1:21" s="3" customFormat="1" ht="15">
      <c r="A189" s="477" t="s">
        <v>86</v>
      </c>
      <c r="B189" s="479" t="s">
        <v>118</v>
      </c>
      <c r="C189" s="223" t="s">
        <v>48</v>
      </c>
      <c r="D189" s="223">
        <v>1970</v>
      </c>
      <c r="E189" s="223">
        <v>1970</v>
      </c>
      <c r="F189" s="225" t="s">
        <v>71</v>
      </c>
      <c r="G189" s="223">
        <v>4</v>
      </c>
      <c r="H189" s="154">
        <v>2179.7</v>
      </c>
      <c r="I189" s="154">
        <v>2179.7</v>
      </c>
      <c r="J189" s="154">
        <v>960</v>
      </c>
      <c r="K189" s="226">
        <v>76</v>
      </c>
      <c r="L189" s="385" t="s">
        <v>60</v>
      </c>
      <c r="M189" s="227">
        <v>3040267</v>
      </c>
      <c r="N189" s="154"/>
      <c r="O189" s="209">
        <f>M189-Q189</f>
        <v>1587073.64</v>
      </c>
      <c r="P189" s="307"/>
      <c r="Q189" s="209">
        <v>1453193.36</v>
      </c>
      <c r="R189" s="154"/>
      <c r="S189" s="209">
        <v>1394.81</v>
      </c>
      <c r="T189" s="209">
        <v>1394.81</v>
      </c>
      <c r="U189" s="212">
        <v>44561</v>
      </c>
    </row>
    <row r="190" spans="1:21" s="17" customFormat="1" ht="15">
      <c r="A190" s="477"/>
      <c r="B190" s="479"/>
      <c r="C190" s="201" t="s">
        <v>48</v>
      </c>
      <c r="D190" s="201">
        <v>1970</v>
      </c>
      <c r="E190" s="201">
        <v>1970</v>
      </c>
      <c r="F190" s="203" t="s">
        <v>71</v>
      </c>
      <c r="G190" s="201">
        <v>4</v>
      </c>
      <c r="H190" s="125">
        <v>2179.7</v>
      </c>
      <c r="I190" s="125">
        <v>2179.7</v>
      </c>
      <c r="J190" s="125">
        <v>960</v>
      </c>
      <c r="K190" s="115">
        <v>76</v>
      </c>
      <c r="L190" s="205" t="s">
        <v>62</v>
      </c>
      <c r="M190" s="237">
        <v>818608</v>
      </c>
      <c r="N190" s="125"/>
      <c r="O190" s="206">
        <f>M190-Q190</f>
        <v>427327.99</v>
      </c>
      <c r="P190" s="247"/>
      <c r="Q190" s="206">
        <v>391280.01</v>
      </c>
      <c r="R190" s="125"/>
      <c r="S190" s="206">
        <v>375.56</v>
      </c>
      <c r="T190" s="206">
        <v>375.56</v>
      </c>
      <c r="U190" s="208">
        <v>44561</v>
      </c>
    </row>
    <row r="191" spans="1:21" s="17" customFormat="1" ht="15">
      <c r="A191" s="477"/>
      <c r="B191" s="479"/>
      <c r="C191" s="201" t="s">
        <v>48</v>
      </c>
      <c r="D191" s="201">
        <v>1970</v>
      </c>
      <c r="E191" s="201">
        <v>1970</v>
      </c>
      <c r="F191" s="203" t="s">
        <v>71</v>
      </c>
      <c r="G191" s="201">
        <v>4</v>
      </c>
      <c r="H191" s="125">
        <v>2179.7</v>
      </c>
      <c r="I191" s="125">
        <v>2179.7</v>
      </c>
      <c r="J191" s="125">
        <v>960</v>
      </c>
      <c r="K191" s="115">
        <v>76</v>
      </c>
      <c r="L191" s="205" t="s">
        <v>92</v>
      </c>
      <c r="M191" s="237">
        <v>951177</v>
      </c>
      <c r="N191" s="125"/>
      <c r="O191" s="206">
        <f>M191-Q191</f>
        <v>496531.37</v>
      </c>
      <c r="P191" s="247"/>
      <c r="Q191" s="206">
        <v>454645.63</v>
      </c>
      <c r="R191" s="125"/>
      <c r="S191" s="206">
        <v>436.38</v>
      </c>
      <c r="T191" s="206">
        <v>436.38</v>
      </c>
      <c r="U191" s="208">
        <v>44561</v>
      </c>
    </row>
    <row r="192" spans="1:21" s="17" customFormat="1" ht="15">
      <c r="A192" s="477"/>
      <c r="B192" s="479"/>
      <c r="C192" s="201" t="s">
        <v>48</v>
      </c>
      <c r="D192" s="201">
        <v>1970</v>
      </c>
      <c r="E192" s="201">
        <v>1970</v>
      </c>
      <c r="F192" s="203" t="s">
        <v>71</v>
      </c>
      <c r="G192" s="201">
        <v>4</v>
      </c>
      <c r="H192" s="125">
        <v>2179.7</v>
      </c>
      <c r="I192" s="125">
        <v>2179.7</v>
      </c>
      <c r="J192" s="125">
        <v>960</v>
      </c>
      <c r="K192" s="115">
        <v>76</v>
      </c>
      <c r="L192" s="411" t="s">
        <v>94</v>
      </c>
      <c r="M192" s="237">
        <v>1175534</v>
      </c>
      <c r="N192" s="125"/>
      <c r="O192" s="206">
        <f>M192-Q192</f>
        <v>613649.73</v>
      </c>
      <c r="P192" s="247"/>
      <c r="Q192" s="206">
        <v>561884.27</v>
      </c>
      <c r="R192" s="125"/>
      <c r="S192" s="206">
        <v>539.31</v>
      </c>
      <c r="T192" s="206">
        <v>539.31</v>
      </c>
      <c r="U192" s="208">
        <v>44561</v>
      </c>
    </row>
    <row r="193" spans="1:21" s="17" customFormat="1" ht="15.75" thickBot="1">
      <c r="A193" s="240"/>
      <c r="B193" s="260" t="s">
        <v>43</v>
      </c>
      <c r="C193" s="214" t="s">
        <v>19</v>
      </c>
      <c r="D193" s="214" t="s">
        <v>19</v>
      </c>
      <c r="E193" s="214" t="s">
        <v>19</v>
      </c>
      <c r="F193" s="214" t="s">
        <v>19</v>
      </c>
      <c r="G193" s="214" t="s">
        <v>19</v>
      </c>
      <c r="H193" s="121">
        <v>2179.7</v>
      </c>
      <c r="I193" s="121">
        <v>2179.7</v>
      </c>
      <c r="J193" s="121">
        <v>960</v>
      </c>
      <c r="K193" s="215">
        <v>76</v>
      </c>
      <c r="L193" s="216" t="s">
        <v>19</v>
      </c>
      <c r="M193" s="241">
        <f aca="true" t="shared" si="40" ref="M193:R193">SUM(M189:M192)</f>
        <v>5985586</v>
      </c>
      <c r="N193" s="241">
        <f t="shared" si="40"/>
        <v>0</v>
      </c>
      <c r="O193" s="241">
        <f t="shared" si="40"/>
        <v>3124582.73</v>
      </c>
      <c r="P193" s="241">
        <f t="shared" si="40"/>
        <v>0</v>
      </c>
      <c r="Q193" s="241">
        <f t="shared" si="40"/>
        <v>2861003.27</v>
      </c>
      <c r="R193" s="241">
        <f t="shared" si="40"/>
        <v>0</v>
      </c>
      <c r="S193" s="121" t="s">
        <v>19</v>
      </c>
      <c r="T193" s="121" t="s">
        <v>19</v>
      </c>
      <c r="U193" s="262" t="s">
        <v>19</v>
      </c>
    </row>
    <row r="194" spans="1:21" s="17" customFormat="1" ht="15">
      <c r="A194" s="374" t="s">
        <v>111</v>
      </c>
      <c r="B194" s="375" t="s">
        <v>117</v>
      </c>
      <c r="C194" s="193" t="s">
        <v>48</v>
      </c>
      <c r="D194" s="194">
        <v>1973</v>
      </c>
      <c r="E194" s="194">
        <v>1973</v>
      </c>
      <c r="F194" s="195" t="s">
        <v>49</v>
      </c>
      <c r="G194" s="193">
        <v>4</v>
      </c>
      <c r="H194" s="137">
        <v>2340.4</v>
      </c>
      <c r="I194" s="137">
        <v>2247</v>
      </c>
      <c r="J194" s="124">
        <v>552</v>
      </c>
      <c r="K194" s="197">
        <v>144</v>
      </c>
      <c r="L194" s="276" t="s">
        <v>94</v>
      </c>
      <c r="M194" s="219">
        <v>1171160</v>
      </c>
      <c r="N194" s="124"/>
      <c r="O194" s="220">
        <f>M194-Q194</f>
        <v>611366.42</v>
      </c>
      <c r="P194" s="243"/>
      <c r="Q194" s="220">
        <v>559793.58</v>
      </c>
      <c r="R194" s="124"/>
      <c r="S194" s="220">
        <v>500.41</v>
      </c>
      <c r="T194" s="220">
        <v>500.41</v>
      </c>
      <c r="U194" s="200">
        <v>44561</v>
      </c>
    </row>
    <row r="195" spans="1:21" s="17" customFormat="1" ht="15.75" thickBot="1">
      <c r="A195" s="313"/>
      <c r="B195" s="310" t="s">
        <v>43</v>
      </c>
      <c r="C195" s="214" t="s">
        <v>19</v>
      </c>
      <c r="D195" s="214" t="s">
        <v>19</v>
      </c>
      <c r="E195" s="214" t="s">
        <v>19</v>
      </c>
      <c r="F195" s="214" t="s">
        <v>19</v>
      </c>
      <c r="G195" s="214" t="s">
        <v>19</v>
      </c>
      <c r="H195" s="121">
        <v>2340.4</v>
      </c>
      <c r="I195" s="121">
        <v>2247</v>
      </c>
      <c r="J195" s="121">
        <v>552</v>
      </c>
      <c r="K195" s="215">
        <v>144</v>
      </c>
      <c r="L195" s="216" t="s">
        <v>19</v>
      </c>
      <c r="M195" s="241">
        <f aca="true" t="shared" si="41" ref="M195:R195">SUM(M194:M194)</f>
        <v>1171160</v>
      </c>
      <c r="N195" s="241">
        <f t="shared" si="41"/>
        <v>0</v>
      </c>
      <c r="O195" s="241">
        <f t="shared" si="41"/>
        <v>611366.42</v>
      </c>
      <c r="P195" s="241">
        <f t="shared" si="41"/>
        <v>0</v>
      </c>
      <c r="Q195" s="241">
        <f t="shared" si="41"/>
        <v>559793.58</v>
      </c>
      <c r="R195" s="241">
        <f t="shared" si="41"/>
        <v>0</v>
      </c>
      <c r="S195" s="121" t="s">
        <v>19</v>
      </c>
      <c r="T195" s="121" t="s">
        <v>19</v>
      </c>
      <c r="U195" s="262" t="s">
        <v>19</v>
      </c>
    </row>
    <row r="196" spans="1:21" s="3" customFormat="1" ht="15">
      <c r="A196" s="305" t="s">
        <v>112</v>
      </c>
      <c r="B196" s="311" t="s">
        <v>100</v>
      </c>
      <c r="C196" s="201" t="s">
        <v>48</v>
      </c>
      <c r="D196" s="201">
        <v>1985</v>
      </c>
      <c r="E196" s="201">
        <v>1985</v>
      </c>
      <c r="F196" s="203" t="s">
        <v>55</v>
      </c>
      <c r="G196" s="201">
        <v>5</v>
      </c>
      <c r="H196" s="138">
        <v>4679.9</v>
      </c>
      <c r="I196" s="138">
        <v>4198.1</v>
      </c>
      <c r="J196" s="125">
        <v>1020.73</v>
      </c>
      <c r="K196" s="115">
        <v>169</v>
      </c>
      <c r="L196" s="205" t="s">
        <v>61</v>
      </c>
      <c r="M196" s="237">
        <v>2802745</v>
      </c>
      <c r="N196" s="125"/>
      <c r="O196" s="209">
        <f>M196-Q196</f>
        <v>1463082.92</v>
      </c>
      <c r="P196" s="247"/>
      <c r="Q196" s="209">
        <v>1339662.08</v>
      </c>
      <c r="R196" s="125"/>
      <c r="S196" s="206">
        <v>598.89</v>
      </c>
      <c r="T196" s="206">
        <v>598.89</v>
      </c>
      <c r="U196" s="222">
        <v>44561</v>
      </c>
    </row>
    <row r="197" spans="1:21" s="3" customFormat="1" ht="15.75" thickBot="1">
      <c r="A197" s="240"/>
      <c r="B197" s="260" t="s">
        <v>43</v>
      </c>
      <c r="C197" s="214" t="s">
        <v>19</v>
      </c>
      <c r="D197" s="214" t="s">
        <v>19</v>
      </c>
      <c r="E197" s="214" t="s">
        <v>19</v>
      </c>
      <c r="F197" s="214" t="s">
        <v>19</v>
      </c>
      <c r="G197" s="214" t="s">
        <v>19</v>
      </c>
      <c r="H197" s="121">
        <v>4679.9</v>
      </c>
      <c r="I197" s="121">
        <v>4198.6</v>
      </c>
      <c r="J197" s="121">
        <v>1020.73</v>
      </c>
      <c r="K197" s="215">
        <v>169</v>
      </c>
      <c r="L197" s="216" t="s">
        <v>19</v>
      </c>
      <c r="M197" s="241">
        <f aca="true" t="shared" si="42" ref="M197:R197">M196</f>
        <v>2802745</v>
      </c>
      <c r="N197" s="241">
        <f t="shared" si="42"/>
        <v>0</v>
      </c>
      <c r="O197" s="241">
        <f t="shared" si="42"/>
        <v>1463082.92</v>
      </c>
      <c r="P197" s="241">
        <f t="shared" si="42"/>
        <v>0</v>
      </c>
      <c r="Q197" s="241">
        <f t="shared" si="42"/>
        <v>1339662.08</v>
      </c>
      <c r="R197" s="241">
        <f t="shared" si="42"/>
        <v>0</v>
      </c>
      <c r="S197" s="121" t="s">
        <v>19</v>
      </c>
      <c r="T197" s="121" t="s">
        <v>19</v>
      </c>
      <c r="U197" s="262" t="s">
        <v>19</v>
      </c>
    </row>
    <row r="198" spans="1:21" s="3" customFormat="1" ht="15">
      <c r="A198" s="476" t="s">
        <v>113</v>
      </c>
      <c r="B198" s="485" t="s">
        <v>101</v>
      </c>
      <c r="C198" s="193" t="s">
        <v>48</v>
      </c>
      <c r="D198" s="194">
        <v>1971</v>
      </c>
      <c r="E198" s="194">
        <v>1971</v>
      </c>
      <c r="F198" s="195" t="s">
        <v>99</v>
      </c>
      <c r="G198" s="193">
        <v>4</v>
      </c>
      <c r="H198" s="139">
        <v>2770.2</v>
      </c>
      <c r="I198" s="139">
        <v>2528.1</v>
      </c>
      <c r="J198" s="124">
        <v>1187</v>
      </c>
      <c r="K198" s="197">
        <v>129</v>
      </c>
      <c r="L198" s="312" t="s">
        <v>93</v>
      </c>
      <c r="M198" s="219">
        <v>201421</v>
      </c>
      <c r="N198" s="124"/>
      <c r="O198" s="198">
        <f>M198-Q198</f>
        <v>105145.36</v>
      </c>
      <c r="P198" s="153"/>
      <c r="Q198" s="198">
        <v>96275.64</v>
      </c>
      <c r="R198" s="153"/>
      <c r="S198" s="198">
        <v>72.70991264168653</v>
      </c>
      <c r="T198" s="198">
        <v>72.71</v>
      </c>
      <c r="U198" s="200">
        <v>44561</v>
      </c>
    </row>
    <row r="199" spans="1:21" s="3" customFormat="1" ht="15">
      <c r="A199" s="477"/>
      <c r="B199" s="487"/>
      <c r="C199" s="201" t="s">
        <v>48</v>
      </c>
      <c r="D199" s="202">
        <v>1971</v>
      </c>
      <c r="E199" s="202">
        <v>1971</v>
      </c>
      <c r="F199" s="203" t="s">
        <v>99</v>
      </c>
      <c r="G199" s="201">
        <v>4</v>
      </c>
      <c r="H199" s="140">
        <v>2770.2</v>
      </c>
      <c r="I199" s="140">
        <v>2528.1</v>
      </c>
      <c r="J199" s="125">
        <v>1187</v>
      </c>
      <c r="K199" s="115">
        <v>129</v>
      </c>
      <c r="L199" s="412" t="s">
        <v>94</v>
      </c>
      <c r="M199" s="237">
        <v>1024697</v>
      </c>
      <c r="N199" s="125"/>
      <c r="O199" s="206">
        <f>M199-Q199</f>
        <v>534910.12</v>
      </c>
      <c r="P199" s="125"/>
      <c r="Q199" s="206">
        <v>489786.88</v>
      </c>
      <c r="R199" s="125"/>
      <c r="S199" s="206">
        <v>369.9</v>
      </c>
      <c r="T199" s="206">
        <v>369.9</v>
      </c>
      <c r="U199" s="208">
        <v>44561</v>
      </c>
    </row>
    <row r="200" spans="1:21" s="3" customFormat="1" ht="15.75" thickBot="1">
      <c r="A200" s="240"/>
      <c r="B200" s="213" t="s">
        <v>43</v>
      </c>
      <c r="C200" s="214" t="s">
        <v>19</v>
      </c>
      <c r="D200" s="214" t="s">
        <v>19</v>
      </c>
      <c r="E200" s="214" t="s">
        <v>19</v>
      </c>
      <c r="F200" s="214" t="s">
        <v>19</v>
      </c>
      <c r="G200" s="214" t="s">
        <v>19</v>
      </c>
      <c r="H200" s="121">
        <v>2770.2</v>
      </c>
      <c r="I200" s="121">
        <v>2528.1</v>
      </c>
      <c r="J200" s="121">
        <v>1187</v>
      </c>
      <c r="K200" s="261">
        <v>129</v>
      </c>
      <c r="L200" s="216" t="s">
        <v>19</v>
      </c>
      <c r="M200" s="241">
        <f aca="true" t="shared" si="43" ref="M200:R200">SUM(M198:M199)</f>
        <v>1226118</v>
      </c>
      <c r="N200" s="241">
        <f t="shared" si="43"/>
        <v>0</v>
      </c>
      <c r="O200" s="241">
        <f t="shared" si="43"/>
        <v>640055.48</v>
      </c>
      <c r="P200" s="241">
        <f t="shared" si="43"/>
        <v>0</v>
      </c>
      <c r="Q200" s="241">
        <f t="shared" si="43"/>
        <v>586062.52</v>
      </c>
      <c r="R200" s="241">
        <f t="shared" si="43"/>
        <v>0</v>
      </c>
      <c r="S200" s="121" t="s">
        <v>19</v>
      </c>
      <c r="T200" s="121" t="s">
        <v>19</v>
      </c>
      <c r="U200" s="218" t="s">
        <v>19</v>
      </c>
    </row>
    <row r="201" spans="1:21" s="3" customFormat="1" ht="15">
      <c r="A201" s="476" t="s">
        <v>123</v>
      </c>
      <c r="B201" s="478" t="s">
        <v>80</v>
      </c>
      <c r="C201" s="201" t="s">
        <v>48</v>
      </c>
      <c r="D201" s="202">
        <v>1992</v>
      </c>
      <c r="E201" s="202">
        <v>1992</v>
      </c>
      <c r="F201" s="203" t="s">
        <v>55</v>
      </c>
      <c r="G201" s="201">
        <v>5</v>
      </c>
      <c r="H201" s="127">
        <v>5004.7</v>
      </c>
      <c r="I201" s="127">
        <v>4839</v>
      </c>
      <c r="J201" s="125">
        <v>1849</v>
      </c>
      <c r="K201" s="115">
        <v>153</v>
      </c>
      <c r="L201" s="236" t="s">
        <v>51</v>
      </c>
      <c r="M201" s="237">
        <v>8042373</v>
      </c>
      <c r="N201" s="117"/>
      <c r="O201" s="206">
        <f>M201-Q201</f>
        <v>4198262.25</v>
      </c>
      <c r="P201" s="125"/>
      <c r="Q201" s="206">
        <v>3844110.75</v>
      </c>
      <c r="R201" s="117"/>
      <c r="S201" s="206">
        <v>4349.58</v>
      </c>
      <c r="T201" s="206">
        <v>4349.58</v>
      </c>
      <c r="U201" s="208">
        <v>44561</v>
      </c>
    </row>
    <row r="202" spans="1:21" s="3" customFormat="1" ht="15">
      <c r="A202" s="477"/>
      <c r="B202" s="484"/>
      <c r="C202" s="201" t="s">
        <v>48</v>
      </c>
      <c r="D202" s="202">
        <v>1992</v>
      </c>
      <c r="E202" s="202">
        <v>1992</v>
      </c>
      <c r="F202" s="203" t="s">
        <v>55</v>
      </c>
      <c r="G202" s="201">
        <v>5</v>
      </c>
      <c r="H202" s="127">
        <v>5004.7</v>
      </c>
      <c r="I202" s="127">
        <v>4839</v>
      </c>
      <c r="J202" s="125">
        <v>1849</v>
      </c>
      <c r="K202" s="115">
        <v>153</v>
      </c>
      <c r="L202" s="205" t="s">
        <v>94</v>
      </c>
      <c r="M202" s="250">
        <v>2495343</v>
      </c>
      <c r="N202" s="118"/>
      <c r="O202" s="206">
        <f>M202-Q202</f>
        <v>1302613.58</v>
      </c>
      <c r="P202" s="125"/>
      <c r="Q202" s="206">
        <v>1192729.42</v>
      </c>
      <c r="R202" s="117"/>
      <c r="S202" s="206">
        <v>498.6</v>
      </c>
      <c r="T202" s="206">
        <v>498.6</v>
      </c>
      <c r="U202" s="208">
        <v>44561</v>
      </c>
    </row>
    <row r="203" spans="1:21" s="3" customFormat="1" ht="15.75" thickBot="1">
      <c r="A203" s="251"/>
      <c r="B203" s="228" t="s">
        <v>43</v>
      </c>
      <c r="C203" s="229" t="s">
        <v>19</v>
      </c>
      <c r="D203" s="229" t="s">
        <v>19</v>
      </c>
      <c r="E203" s="229" t="s">
        <v>19</v>
      </c>
      <c r="F203" s="229" t="s">
        <v>19</v>
      </c>
      <c r="G203" s="229" t="s">
        <v>19</v>
      </c>
      <c r="H203" s="118">
        <v>5004.7</v>
      </c>
      <c r="I203" s="118">
        <v>4839</v>
      </c>
      <c r="J203" s="118">
        <v>1849</v>
      </c>
      <c r="K203" s="230">
        <v>153</v>
      </c>
      <c r="L203" s="231" t="s">
        <v>19</v>
      </c>
      <c r="M203" s="252">
        <f aca="true" t="shared" si="44" ref="M203:R203">SUM(M201:M202)</f>
        <v>10537716</v>
      </c>
      <c r="N203" s="252">
        <f t="shared" si="44"/>
        <v>0</v>
      </c>
      <c r="O203" s="252">
        <f t="shared" si="44"/>
        <v>5500875.83</v>
      </c>
      <c r="P203" s="252">
        <f t="shared" si="44"/>
        <v>0</v>
      </c>
      <c r="Q203" s="252">
        <f t="shared" si="44"/>
        <v>5036840.17</v>
      </c>
      <c r="R203" s="252">
        <f t="shared" si="44"/>
        <v>0</v>
      </c>
      <c r="S203" s="118" t="s">
        <v>19</v>
      </c>
      <c r="T203" s="118" t="s">
        <v>19</v>
      </c>
      <c r="U203" s="254" t="s">
        <v>19</v>
      </c>
    </row>
    <row r="204" spans="1:21" s="3" customFormat="1" ht="15">
      <c r="A204" s="558" t="s">
        <v>154</v>
      </c>
      <c r="B204" s="560" t="s">
        <v>122</v>
      </c>
      <c r="C204" s="193" t="s">
        <v>48</v>
      </c>
      <c r="D204" s="193">
        <v>1989</v>
      </c>
      <c r="E204" s="193">
        <v>1989</v>
      </c>
      <c r="F204" s="195" t="s">
        <v>55</v>
      </c>
      <c r="G204" s="193">
        <v>5</v>
      </c>
      <c r="H204" s="141">
        <v>4769.3</v>
      </c>
      <c r="I204" s="141">
        <v>4237.3</v>
      </c>
      <c r="J204" s="124">
        <v>1081.37</v>
      </c>
      <c r="K204" s="197">
        <v>237</v>
      </c>
      <c r="L204" s="276" t="s">
        <v>93</v>
      </c>
      <c r="M204" s="219">
        <v>269275</v>
      </c>
      <c r="N204" s="124"/>
      <c r="O204" s="198">
        <f>M204-Q204</f>
        <v>140566.36</v>
      </c>
      <c r="P204" s="153"/>
      <c r="Q204" s="198">
        <v>128708.64</v>
      </c>
      <c r="R204" s="153"/>
      <c r="S204" s="198">
        <v>56.46</v>
      </c>
      <c r="T204" s="198">
        <v>56.46</v>
      </c>
      <c r="U204" s="200">
        <v>44561</v>
      </c>
    </row>
    <row r="205" spans="1:21" s="3" customFormat="1" ht="15">
      <c r="A205" s="559"/>
      <c r="B205" s="561"/>
      <c r="C205" s="201" t="s">
        <v>48</v>
      </c>
      <c r="D205" s="201">
        <v>1989</v>
      </c>
      <c r="E205" s="201">
        <v>1989</v>
      </c>
      <c r="F205" s="203" t="s">
        <v>55</v>
      </c>
      <c r="G205" s="201">
        <v>5</v>
      </c>
      <c r="H205" s="142">
        <v>4769.3</v>
      </c>
      <c r="I205" s="142">
        <v>4237.3</v>
      </c>
      <c r="J205" s="125">
        <v>1081.37</v>
      </c>
      <c r="K205" s="115">
        <v>237</v>
      </c>
      <c r="L205" s="205" t="s">
        <v>94</v>
      </c>
      <c r="M205" s="237">
        <v>2377973</v>
      </c>
      <c r="N205" s="125"/>
      <c r="O205" s="206">
        <f>M205-Q205</f>
        <v>1241344.35</v>
      </c>
      <c r="P205" s="125"/>
      <c r="Q205" s="206">
        <v>1136628.65</v>
      </c>
      <c r="R205" s="125"/>
      <c r="S205" s="206">
        <v>498.6</v>
      </c>
      <c r="T205" s="206">
        <v>498.6</v>
      </c>
      <c r="U205" s="208">
        <v>44561</v>
      </c>
    </row>
    <row r="206" spans="1:21" s="3" customFormat="1" ht="15.75" thickBot="1">
      <c r="A206" s="313"/>
      <c r="B206" s="310" t="s">
        <v>43</v>
      </c>
      <c r="C206" s="214" t="s">
        <v>19</v>
      </c>
      <c r="D206" s="214" t="s">
        <v>19</v>
      </c>
      <c r="E206" s="214" t="s">
        <v>19</v>
      </c>
      <c r="F206" s="214" t="s">
        <v>19</v>
      </c>
      <c r="G206" s="214" t="s">
        <v>19</v>
      </c>
      <c r="H206" s="121">
        <v>4769.3</v>
      </c>
      <c r="I206" s="121">
        <v>4237.3</v>
      </c>
      <c r="J206" s="121">
        <v>1081.37</v>
      </c>
      <c r="K206" s="215">
        <v>237</v>
      </c>
      <c r="L206" s="216" t="s">
        <v>19</v>
      </c>
      <c r="M206" s="241">
        <f aca="true" t="shared" si="45" ref="M206:R206">SUM(M204:M205)</f>
        <v>2647248</v>
      </c>
      <c r="N206" s="241">
        <f t="shared" si="45"/>
        <v>0</v>
      </c>
      <c r="O206" s="241">
        <f t="shared" si="45"/>
        <v>1381910.71</v>
      </c>
      <c r="P206" s="241">
        <f t="shared" si="45"/>
        <v>0</v>
      </c>
      <c r="Q206" s="241">
        <f t="shared" si="45"/>
        <v>1265337.2899999998</v>
      </c>
      <c r="R206" s="241">
        <f t="shared" si="45"/>
        <v>0</v>
      </c>
      <c r="S206" s="121" t="s">
        <v>19</v>
      </c>
      <c r="T206" s="121" t="s">
        <v>19</v>
      </c>
      <c r="U206" s="218" t="s">
        <v>19</v>
      </c>
    </row>
    <row r="207" spans="1:21" s="3" customFormat="1" ht="15">
      <c r="A207" s="480" t="s">
        <v>142</v>
      </c>
      <c r="B207" s="482" t="s">
        <v>144</v>
      </c>
      <c r="C207" s="193" t="s">
        <v>48</v>
      </c>
      <c r="D207" s="194">
        <v>1989</v>
      </c>
      <c r="E207" s="194">
        <v>1989</v>
      </c>
      <c r="F207" s="195" t="s">
        <v>55</v>
      </c>
      <c r="G207" s="193">
        <v>5</v>
      </c>
      <c r="H207" s="128">
        <v>1538.9</v>
      </c>
      <c r="I207" s="128">
        <v>1311.7</v>
      </c>
      <c r="J207" s="124">
        <v>385.6</v>
      </c>
      <c r="K207" s="197">
        <v>63</v>
      </c>
      <c r="L207" s="276" t="s">
        <v>61</v>
      </c>
      <c r="M207" s="219">
        <v>921632</v>
      </c>
      <c r="N207" s="244"/>
      <c r="O207" s="220">
        <f>M207-Q207</f>
        <v>481108.35</v>
      </c>
      <c r="P207" s="314"/>
      <c r="Q207" s="220">
        <v>440523.65</v>
      </c>
      <c r="R207" s="244"/>
      <c r="S207" s="220">
        <v>598.89</v>
      </c>
      <c r="T207" s="220">
        <v>598.89</v>
      </c>
      <c r="U207" s="257">
        <v>44561</v>
      </c>
    </row>
    <row r="208" spans="1:21" s="3" customFormat="1" ht="15">
      <c r="A208" s="481"/>
      <c r="B208" s="483"/>
      <c r="C208" s="201" t="s">
        <v>48</v>
      </c>
      <c r="D208" s="202">
        <v>1989</v>
      </c>
      <c r="E208" s="202">
        <v>1989</v>
      </c>
      <c r="F208" s="203" t="s">
        <v>55</v>
      </c>
      <c r="G208" s="201">
        <v>5</v>
      </c>
      <c r="H208" s="129">
        <v>1538.9</v>
      </c>
      <c r="I208" s="129">
        <v>1311.7</v>
      </c>
      <c r="J208" s="125">
        <v>385.6</v>
      </c>
      <c r="K208" s="115">
        <v>63</v>
      </c>
      <c r="L208" s="409" t="s">
        <v>62</v>
      </c>
      <c r="M208" s="237">
        <v>523688</v>
      </c>
      <c r="N208" s="117"/>
      <c r="O208" s="206">
        <f>M208-Q208</f>
        <v>273374.48</v>
      </c>
      <c r="P208" s="207"/>
      <c r="Q208" s="206">
        <v>250313.52</v>
      </c>
      <c r="R208" s="117"/>
      <c r="S208" s="206">
        <v>340.3</v>
      </c>
      <c r="T208" s="206">
        <v>340.3</v>
      </c>
      <c r="U208" s="259">
        <v>44561</v>
      </c>
    </row>
    <row r="209" spans="1:21" s="3" customFormat="1" ht="15">
      <c r="A209" s="481"/>
      <c r="B209" s="483"/>
      <c r="C209" s="201" t="s">
        <v>48</v>
      </c>
      <c r="D209" s="202">
        <v>1989</v>
      </c>
      <c r="E209" s="202">
        <v>1989</v>
      </c>
      <c r="F209" s="203" t="s">
        <v>55</v>
      </c>
      <c r="G209" s="201">
        <v>5</v>
      </c>
      <c r="H209" s="129">
        <v>1538.9</v>
      </c>
      <c r="I209" s="129">
        <v>1311.7</v>
      </c>
      <c r="J209" s="125">
        <v>385.6</v>
      </c>
      <c r="K209" s="115">
        <v>63</v>
      </c>
      <c r="L209" s="205" t="s">
        <v>92</v>
      </c>
      <c r="M209" s="237">
        <v>558159</v>
      </c>
      <c r="N209" s="117"/>
      <c r="O209" s="206">
        <f>M209-Q209</f>
        <v>291368.96</v>
      </c>
      <c r="P209" s="207"/>
      <c r="Q209" s="206">
        <v>266790.04</v>
      </c>
      <c r="R209" s="117"/>
      <c r="S209" s="206">
        <v>362.7</v>
      </c>
      <c r="T209" s="206">
        <v>362.7</v>
      </c>
      <c r="U209" s="259">
        <v>44561</v>
      </c>
    </row>
    <row r="210" spans="1:21" s="3" customFormat="1" ht="15.75" thickBot="1">
      <c r="A210" s="265"/>
      <c r="B210" s="260" t="s">
        <v>43</v>
      </c>
      <c r="C210" s="214" t="s">
        <v>19</v>
      </c>
      <c r="D210" s="214" t="s">
        <v>19</v>
      </c>
      <c r="E210" s="214" t="s">
        <v>19</v>
      </c>
      <c r="F210" s="214" t="s">
        <v>19</v>
      </c>
      <c r="G210" s="214" t="s">
        <v>19</v>
      </c>
      <c r="H210" s="121">
        <f>H209</f>
        <v>1538.9</v>
      </c>
      <c r="I210" s="121">
        <f>I209</f>
        <v>1311.7</v>
      </c>
      <c r="J210" s="121">
        <f>J209</f>
        <v>385.6</v>
      </c>
      <c r="K210" s="215">
        <f>K209</f>
        <v>63</v>
      </c>
      <c r="L210" s="216" t="s">
        <v>19</v>
      </c>
      <c r="M210" s="241">
        <f aca="true" t="shared" si="46" ref="M210:R210">SUM(M207:M209)</f>
        <v>2003479</v>
      </c>
      <c r="N210" s="241">
        <f t="shared" si="46"/>
        <v>0</v>
      </c>
      <c r="O210" s="241">
        <f t="shared" si="46"/>
        <v>1045851.79</v>
      </c>
      <c r="P210" s="241">
        <f t="shared" si="46"/>
        <v>0</v>
      </c>
      <c r="Q210" s="241">
        <f t="shared" si="46"/>
        <v>957627.21</v>
      </c>
      <c r="R210" s="241">
        <f t="shared" si="46"/>
        <v>0</v>
      </c>
      <c r="S210" s="121" t="s">
        <v>19</v>
      </c>
      <c r="T210" s="121" t="s">
        <v>19</v>
      </c>
      <c r="U210" s="262" t="s">
        <v>19</v>
      </c>
    </row>
    <row r="211" spans="1:21" s="4" customFormat="1" ht="15">
      <c r="A211" s="292" t="s">
        <v>140</v>
      </c>
      <c r="B211" s="311" t="s">
        <v>56</v>
      </c>
      <c r="C211" s="223" t="s">
        <v>48</v>
      </c>
      <c r="D211" s="223">
        <v>1990</v>
      </c>
      <c r="E211" s="223">
        <v>1990</v>
      </c>
      <c r="F211" s="225" t="s">
        <v>49</v>
      </c>
      <c r="G211" s="223">
        <v>4</v>
      </c>
      <c r="H211" s="130">
        <v>3627.4</v>
      </c>
      <c r="I211" s="130">
        <v>3265</v>
      </c>
      <c r="J211" s="266">
        <v>1252</v>
      </c>
      <c r="K211" s="226">
        <v>92</v>
      </c>
      <c r="L211" s="420" t="s">
        <v>172</v>
      </c>
      <c r="M211" s="394">
        <v>1815187</v>
      </c>
      <c r="N211" s="171"/>
      <c r="O211" s="315">
        <f>M211-Q211</f>
        <v>947560.01</v>
      </c>
      <c r="P211" s="421"/>
      <c r="Q211" s="315">
        <v>867626.99</v>
      </c>
      <c r="R211" s="171"/>
      <c r="S211" s="315">
        <v>500.41</v>
      </c>
      <c r="T211" s="315">
        <v>500.41</v>
      </c>
      <c r="U211" s="422">
        <v>44561</v>
      </c>
    </row>
    <row r="212" spans="1:21" s="4" customFormat="1" ht="15.75" thickBot="1">
      <c r="A212" s="292"/>
      <c r="B212" s="228" t="s">
        <v>43</v>
      </c>
      <c r="C212" s="229" t="s">
        <v>19</v>
      </c>
      <c r="D212" s="229" t="s">
        <v>19</v>
      </c>
      <c r="E212" s="229" t="s">
        <v>19</v>
      </c>
      <c r="F212" s="229" t="s">
        <v>19</v>
      </c>
      <c r="G212" s="229" t="s">
        <v>19</v>
      </c>
      <c r="H212" s="118">
        <f>H211</f>
        <v>3627.4</v>
      </c>
      <c r="I212" s="118">
        <f>I211</f>
        <v>3265</v>
      </c>
      <c r="J212" s="118">
        <f>J211</f>
        <v>1252</v>
      </c>
      <c r="K212" s="230">
        <v>92</v>
      </c>
      <c r="L212" s="231" t="s">
        <v>19</v>
      </c>
      <c r="M212" s="241">
        <f aca="true" t="shared" si="47" ref="M212:R212">SUM(M211:M211)</f>
        <v>1815187</v>
      </c>
      <c r="N212" s="241">
        <f t="shared" si="47"/>
        <v>0</v>
      </c>
      <c r="O212" s="241">
        <f t="shared" si="47"/>
        <v>947560.01</v>
      </c>
      <c r="P212" s="241">
        <f t="shared" si="47"/>
        <v>0</v>
      </c>
      <c r="Q212" s="241">
        <f t="shared" si="47"/>
        <v>867626.99</v>
      </c>
      <c r="R212" s="241">
        <f t="shared" si="47"/>
        <v>0</v>
      </c>
      <c r="S212" s="152" t="s">
        <v>19</v>
      </c>
      <c r="T212" s="152" t="s">
        <v>19</v>
      </c>
      <c r="U212" s="271" t="s">
        <v>19</v>
      </c>
    </row>
    <row r="213" spans="1:21" ht="15">
      <c r="A213" s="540">
        <v>21</v>
      </c>
      <c r="B213" s="485" t="s">
        <v>70</v>
      </c>
      <c r="C213" s="193" t="s">
        <v>48</v>
      </c>
      <c r="D213" s="194">
        <v>1967</v>
      </c>
      <c r="E213" s="194">
        <v>1967</v>
      </c>
      <c r="F213" s="195" t="s">
        <v>71</v>
      </c>
      <c r="G213" s="193">
        <v>4</v>
      </c>
      <c r="H213" s="126">
        <v>2635.2</v>
      </c>
      <c r="I213" s="126">
        <v>1950.2</v>
      </c>
      <c r="J213" s="255">
        <v>824.6</v>
      </c>
      <c r="K213" s="197">
        <v>55</v>
      </c>
      <c r="L213" s="276" t="s">
        <v>60</v>
      </c>
      <c r="M213" s="219">
        <v>3675603</v>
      </c>
      <c r="N213" s="244"/>
      <c r="O213" s="220">
        <f>M213-Q213</f>
        <v>1918730.37</v>
      </c>
      <c r="P213" s="314"/>
      <c r="Q213" s="220">
        <v>1756872.63</v>
      </c>
      <c r="R213" s="244"/>
      <c r="S213" s="220">
        <v>1394.81</v>
      </c>
      <c r="T213" s="220">
        <v>1394.81</v>
      </c>
      <c r="U213" s="257">
        <v>44561</v>
      </c>
    </row>
    <row r="214" spans="1:21" ht="15">
      <c r="A214" s="541"/>
      <c r="B214" s="486"/>
      <c r="C214" s="201" t="s">
        <v>48</v>
      </c>
      <c r="D214" s="202">
        <v>1967</v>
      </c>
      <c r="E214" s="202">
        <v>1967</v>
      </c>
      <c r="F214" s="203" t="s">
        <v>71</v>
      </c>
      <c r="G214" s="201">
        <v>4</v>
      </c>
      <c r="H214" s="127">
        <v>2635.2</v>
      </c>
      <c r="I214" s="127">
        <v>1950.2</v>
      </c>
      <c r="J214" s="258">
        <v>824.6</v>
      </c>
      <c r="K214" s="115">
        <v>55</v>
      </c>
      <c r="L214" s="205" t="s">
        <v>62</v>
      </c>
      <c r="M214" s="227">
        <v>989676</v>
      </c>
      <c r="N214" s="211"/>
      <c r="O214" s="209">
        <f>M214-Q214</f>
        <v>516628.54</v>
      </c>
      <c r="P214" s="210"/>
      <c r="Q214" s="209">
        <v>473047.46</v>
      </c>
      <c r="R214" s="211"/>
      <c r="S214" s="209">
        <v>375.56</v>
      </c>
      <c r="T214" s="209">
        <v>375.56</v>
      </c>
      <c r="U214" s="259">
        <v>44561</v>
      </c>
    </row>
    <row r="215" spans="1:21" ht="15">
      <c r="A215" s="541"/>
      <c r="B215" s="486"/>
      <c r="C215" s="201" t="s">
        <v>48</v>
      </c>
      <c r="D215" s="202">
        <v>1967</v>
      </c>
      <c r="E215" s="202">
        <v>1967</v>
      </c>
      <c r="F215" s="203" t="s">
        <v>71</v>
      </c>
      <c r="G215" s="201">
        <v>4</v>
      </c>
      <c r="H215" s="127">
        <v>2635.2</v>
      </c>
      <c r="I215" s="127">
        <v>1950.2</v>
      </c>
      <c r="J215" s="258">
        <v>824.6</v>
      </c>
      <c r="K215" s="115">
        <v>55</v>
      </c>
      <c r="L215" s="205" t="s">
        <v>92</v>
      </c>
      <c r="M215" s="227">
        <v>1149949</v>
      </c>
      <c r="N215" s="211"/>
      <c r="O215" s="209">
        <f>M215-Q215</f>
        <v>600293.9</v>
      </c>
      <c r="P215" s="210"/>
      <c r="Q215" s="209">
        <v>549655.1</v>
      </c>
      <c r="R215" s="211"/>
      <c r="S215" s="209">
        <v>436.38</v>
      </c>
      <c r="T215" s="209">
        <v>436.38</v>
      </c>
      <c r="U215" s="259">
        <v>44561</v>
      </c>
    </row>
    <row r="216" spans="1:21" ht="15">
      <c r="A216" s="541"/>
      <c r="B216" s="487"/>
      <c r="C216" s="201" t="s">
        <v>48</v>
      </c>
      <c r="D216" s="202">
        <v>1967</v>
      </c>
      <c r="E216" s="202">
        <v>1967</v>
      </c>
      <c r="F216" s="203" t="s">
        <v>71</v>
      </c>
      <c r="G216" s="201">
        <v>4</v>
      </c>
      <c r="H216" s="127">
        <v>2635.2</v>
      </c>
      <c r="I216" s="127">
        <v>1950.2</v>
      </c>
      <c r="J216" s="258">
        <v>824.6</v>
      </c>
      <c r="K216" s="115">
        <v>55</v>
      </c>
      <c r="L216" s="205" t="s">
        <v>94</v>
      </c>
      <c r="M216" s="237">
        <v>1421190</v>
      </c>
      <c r="N216" s="117"/>
      <c r="O216" s="209">
        <f>M216-Q216</f>
        <v>741886.55</v>
      </c>
      <c r="P216" s="207"/>
      <c r="Q216" s="206">
        <v>679303.45</v>
      </c>
      <c r="R216" s="117"/>
      <c r="S216" s="206">
        <v>539.31</v>
      </c>
      <c r="T216" s="206">
        <v>539.31</v>
      </c>
      <c r="U216" s="259">
        <v>44561</v>
      </c>
    </row>
    <row r="217" spans="1:21" s="3" customFormat="1" ht="15.75" thickBot="1">
      <c r="A217" s="240"/>
      <c r="B217" s="213" t="s">
        <v>43</v>
      </c>
      <c r="C217" s="214" t="s">
        <v>19</v>
      </c>
      <c r="D217" s="214" t="s">
        <v>19</v>
      </c>
      <c r="E217" s="214" t="s">
        <v>19</v>
      </c>
      <c r="F217" s="214" t="s">
        <v>19</v>
      </c>
      <c r="G217" s="214" t="s">
        <v>19</v>
      </c>
      <c r="H217" s="121">
        <v>2635.2</v>
      </c>
      <c r="I217" s="121">
        <v>1950.2</v>
      </c>
      <c r="J217" s="275">
        <v>824.6</v>
      </c>
      <c r="K217" s="215">
        <v>55</v>
      </c>
      <c r="L217" s="216" t="s">
        <v>19</v>
      </c>
      <c r="M217" s="241">
        <f aca="true" t="shared" si="48" ref="M217:R217">SUM(M213:M216)</f>
        <v>7236418</v>
      </c>
      <c r="N217" s="241">
        <f t="shared" si="48"/>
        <v>0</v>
      </c>
      <c r="O217" s="241">
        <f t="shared" si="48"/>
        <v>3777539.3600000003</v>
      </c>
      <c r="P217" s="241">
        <f t="shared" si="48"/>
        <v>0</v>
      </c>
      <c r="Q217" s="241">
        <f t="shared" si="48"/>
        <v>3458878.6399999997</v>
      </c>
      <c r="R217" s="241">
        <f t="shared" si="48"/>
        <v>0</v>
      </c>
      <c r="S217" s="121" t="s">
        <v>19</v>
      </c>
      <c r="T217" s="121" t="s">
        <v>153</v>
      </c>
      <c r="U217" s="262" t="s">
        <v>19</v>
      </c>
    </row>
    <row r="218" spans="1:21" s="3" customFormat="1" ht="15">
      <c r="A218" s="476" t="s">
        <v>156</v>
      </c>
      <c r="B218" s="478" t="s">
        <v>146</v>
      </c>
      <c r="C218" s="193" t="s">
        <v>48</v>
      </c>
      <c r="D218" s="193">
        <v>1975</v>
      </c>
      <c r="E218" s="193">
        <v>1975</v>
      </c>
      <c r="F218" s="195" t="s">
        <v>148</v>
      </c>
      <c r="G218" s="193">
        <v>2</v>
      </c>
      <c r="H218" s="133">
        <v>729.1</v>
      </c>
      <c r="I218" s="133">
        <v>659.6</v>
      </c>
      <c r="J218" s="124">
        <v>792</v>
      </c>
      <c r="K218" s="197">
        <v>22</v>
      </c>
      <c r="L218" s="276" t="s">
        <v>60</v>
      </c>
      <c r="M218" s="219">
        <v>1551274</v>
      </c>
      <c r="N218" s="124"/>
      <c r="O218" s="220">
        <f aca="true" t="shared" si="49" ref="O218:O223">M218-Q218</f>
        <v>809792.72</v>
      </c>
      <c r="P218" s="124"/>
      <c r="Q218" s="220">
        <v>741481.28</v>
      </c>
      <c r="R218" s="124"/>
      <c r="S218" s="220">
        <v>3683.28</v>
      </c>
      <c r="T218" s="220">
        <v>3683.28</v>
      </c>
      <c r="U218" s="257">
        <v>44561</v>
      </c>
    </row>
    <row r="219" spans="1:21" s="3" customFormat="1" ht="15">
      <c r="A219" s="477"/>
      <c r="B219" s="479"/>
      <c r="C219" s="201" t="s">
        <v>48</v>
      </c>
      <c r="D219" s="201">
        <v>1975</v>
      </c>
      <c r="E219" s="201">
        <v>1975</v>
      </c>
      <c r="F219" s="203" t="s">
        <v>148</v>
      </c>
      <c r="G219" s="201">
        <v>2</v>
      </c>
      <c r="H219" s="134">
        <v>729.1</v>
      </c>
      <c r="I219" s="134">
        <v>659.6</v>
      </c>
      <c r="J219" s="125">
        <v>792</v>
      </c>
      <c r="K219" s="115">
        <v>22</v>
      </c>
      <c r="L219" s="205" t="s">
        <v>61</v>
      </c>
      <c r="M219" s="237">
        <v>262020</v>
      </c>
      <c r="N219" s="125"/>
      <c r="O219" s="206">
        <f t="shared" si="49"/>
        <v>136779.12</v>
      </c>
      <c r="P219" s="125"/>
      <c r="Q219" s="206">
        <v>125240.88</v>
      </c>
      <c r="R219" s="125"/>
      <c r="S219" s="206">
        <v>1982.06</v>
      </c>
      <c r="T219" s="206">
        <v>1982.06</v>
      </c>
      <c r="U219" s="259">
        <v>44561</v>
      </c>
    </row>
    <row r="220" spans="1:21" s="3" customFormat="1" ht="15">
      <c r="A220" s="477"/>
      <c r="B220" s="479"/>
      <c r="C220" s="201" t="s">
        <v>48</v>
      </c>
      <c r="D220" s="201">
        <v>1975</v>
      </c>
      <c r="E220" s="201">
        <v>1975</v>
      </c>
      <c r="F220" s="203" t="s">
        <v>148</v>
      </c>
      <c r="G220" s="201">
        <v>2</v>
      </c>
      <c r="H220" s="134">
        <v>729.1</v>
      </c>
      <c r="I220" s="134">
        <v>659.6</v>
      </c>
      <c r="J220" s="125">
        <v>792</v>
      </c>
      <c r="K220" s="115">
        <v>22</v>
      </c>
      <c r="L220" s="205" t="s">
        <v>62</v>
      </c>
      <c r="M220" s="237">
        <v>252360</v>
      </c>
      <c r="N220" s="125"/>
      <c r="O220" s="206">
        <f t="shared" si="49"/>
        <v>131736.41999999998</v>
      </c>
      <c r="P220" s="125"/>
      <c r="Q220" s="206">
        <v>120623.58</v>
      </c>
      <c r="R220" s="125"/>
      <c r="S220" s="206">
        <v>406.23</v>
      </c>
      <c r="T220" s="206">
        <v>406.23</v>
      </c>
      <c r="U220" s="259">
        <v>44561</v>
      </c>
    </row>
    <row r="221" spans="1:21" s="3" customFormat="1" ht="15">
      <c r="A221" s="477"/>
      <c r="B221" s="479"/>
      <c r="C221" s="201" t="s">
        <v>48</v>
      </c>
      <c r="D221" s="201">
        <v>1975</v>
      </c>
      <c r="E221" s="201">
        <v>1975</v>
      </c>
      <c r="F221" s="203" t="s">
        <v>148</v>
      </c>
      <c r="G221" s="201">
        <v>2</v>
      </c>
      <c r="H221" s="134">
        <v>729.1</v>
      </c>
      <c r="I221" s="134">
        <v>659.6</v>
      </c>
      <c r="J221" s="125">
        <v>792</v>
      </c>
      <c r="K221" s="115">
        <v>22</v>
      </c>
      <c r="L221" s="205" t="s">
        <v>92</v>
      </c>
      <c r="M221" s="237">
        <v>406298</v>
      </c>
      <c r="N221" s="125"/>
      <c r="O221" s="206">
        <f t="shared" si="49"/>
        <v>212094.81</v>
      </c>
      <c r="P221" s="125"/>
      <c r="Q221" s="206">
        <v>194203.19</v>
      </c>
      <c r="R221" s="125"/>
      <c r="S221" s="206">
        <v>557.26</v>
      </c>
      <c r="T221" s="206">
        <v>557.26</v>
      </c>
      <c r="U221" s="259">
        <v>44561</v>
      </c>
    </row>
    <row r="222" spans="1:21" s="3" customFormat="1" ht="15">
      <c r="A222" s="477"/>
      <c r="B222" s="479"/>
      <c r="C222" s="201" t="s">
        <v>48</v>
      </c>
      <c r="D222" s="201">
        <v>1975</v>
      </c>
      <c r="E222" s="201">
        <v>1975</v>
      </c>
      <c r="F222" s="203" t="s">
        <v>148</v>
      </c>
      <c r="G222" s="201">
        <v>2</v>
      </c>
      <c r="H222" s="134">
        <v>729.1</v>
      </c>
      <c r="I222" s="134">
        <v>659.6</v>
      </c>
      <c r="J222" s="125">
        <v>792</v>
      </c>
      <c r="K222" s="115">
        <v>22</v>
      </c>
      <c r="L222" s="205" t="s">
        <v>94</v>
      </c>
      <c r="M222" s="237">
        <v>562369</v>
      </c>
      <c r="N222" s="125"/>
      <c r="O222" s="206">
        <f t="shared" si="49"/>
        <v>293566.66</v>
      </c>
      <c r="P222" s="307"/>
      <c r="Q222" s="209">
        <v>268802.34</v>
      </c>
      <c r="R222" s="154"/>
      <c r="S222" s="209">
        <v>771.32</v>
      </c>
      <c r="T222" s="209">
        <v>771.32</v>
      </c>
      <c r="U222" s="259">
        <v>44561</v>
      </c>
    </row>
    <row r="223" spans="1:21" s="3" customFormat="1" ht="15">
      <c r="A223" s="292"/>
      <c r="B223" s="484"/>
      <c r="C223" s="201" t="s">
        <v>48</v>
      </c>
      <c r="D223" s="201">
        <v>1975</v>
      </c>
      <c r="E223" s="201">
        <v>1975</v>
      </c>
      <c r="F223" s="203" t="s">
        <v>148</v>
      </c>
      <c r="G223" s="201">
        <v>2</v>
      </c>
      <c r="H223" s="134">
        <v>729.1</v>
      </c>
      <c r="I223" s="134">
        <v>659.6</v>
      </c>
      <c r="J223" s="125">
        <v>792</v>
      </c>
      <c r="K223" s="115">
        <v>22</v>
      </c>
      <c r="L223" s="205" t="s">
        <v>151</v>
      </c>
      <c r="M223" s="250">
        <v>3890441</v>
      </c>
      <c r="N223" s="192"/>
      <c r="O223" s="206">
        <f t="shared" si="49"/>
        <v>2030879.64</v>
      </c>
      <c r="P223" s="316"/>
      <c r="Q223" s="315">
        <v>1859561.36</v>
      </c>
      <c r="R223" s="181"/>
      <c r="S223" s="315">
        <v>5335.95</v>
      </c>
      <c r="T223" s="315">
        <v>5335.95</v>
      </c>
      <c r="U223" s="259">
        <v>44561</v>
      </c>
    </row>
    <row r="224" spans="1:21" s="3" customFormat="1" ht="15.75" thickBot="1">
      <c r="A224" s="294"/>
      <c r="B224" s="260" t="s">
        <v>43</v>
      </c>
      <c r="C224" s="214" t="s">
        <v>19</v>
      </c>
      <c r="D224" s="214" t="s">
        <v>19</v>
      </c>
      <c r="E224" s="214" t="s">
        <v>19</v>
      </c>
      <c r="F224" s="214" t="s">
        <v>19</v>
      </c>
      <c r="G224" s="214" t="s">
        <v>19</v>
      </c>
      <c r="H224" s="121">
        <f>H222</f>
        <v>729.1</v>
      </c>
      <c r="I224" s="121">
        <f>I222</f>
        <v>659.6</v>
      </c>
      <c r="J224" s="121">
        <f>J222</f>
        <v>792</v>
      </c>
      <c r="K224" s="215">
        <f>K222</f>
        <v>22</v>
      </c>
      <c r="L224" s="216" t="s">
        <v>19</v>
      </c>
      <c r="M224" s="241">
        <f aca="true" t="shared" si="50" ref="M224:R224">SUM(M218:M223)</f>
        <v>6924762</v>
      </c>
      <c r="N224" s="241">
        <f t="shared" si="50"/>
        <v>0</v>
      </c>
      <c r="O224" s="241">
        <f t="shared" si="50"/>
        <v>3614849.37</v>
      </c>
      <c r="P224" s="241">
        <f t="shared" si="50"/>
        <v>0</v>
      </c>
      <c r="Q224" s="241">
        <f t="shared" si="50"/>
        <v>3309912.63</v>
      </c>
      <c r="R224" s="241">
        <f t="shared" si="50"/>
        <v>0</v>
      </c>
      <c r="S224" s="121" t="s">
        <v>19</v>
      </c>
      <c r="T224" s="121" t="s">
        <v>19</v>
      </c>
      <c r="U224" s="262" t="s">
        <v>19</v>
      </c>
    </row>
    <row r="225" spans="1:21" s="3" customFormat="1" ht="15">
      <c r="A225" s="476" t="s">
        <v>157</v>
      </c>
      <c r="B225" s="478" t="s">
        <v>147</v>
      </c>
      <c r="C225" s="201" t="s">
        <v>48</v>
      </c>
      <c r="D225" s="201">
        <v>1940</v>
      </c>
      <c r="E225" s="201">
        <v>1940</v>
      </c>
      <c r="F225" s="203" t="s">
        <v>148</v>
      </c>
      <c r="G225" s="201">
        <v>2</v>
      </c>
      <c r="H225" s="134">
        <v>725.2</v>
      </c>
      <c r="I225" s="134">
        <v>655.7</v>
      </c>
      <c r="J225" s="125">
        <v>536.5</v>
      </c>
      <c r="K225" s="115">
        <v>28</v>
      </c>
      <c r="L225" s="205" t="s">
        <v>60</v>
      </c>
      <c r="M225" s="237">
        <v>1603717</v>
      </c>
      <c r="N225" s="125"/>
      <c r="O225" s="206">
        <f>M225-Q225</f>
        <v>837168.9</v>
      </c>
      <c r="P225" s="125"/>
      <c r="Q225" s="206">
        <v>766548.1</v>
      </c>
      <c r="R225" s="125"/>
      <c r="S225" s="206">
        <v>3683.28</v>
      </c>
      <c r="T225" s="206">
        <v>3683.28</v>
      </c>
      <c r="U225" s="257">
        <v>44561</v>
      </c>
    </row>
    <row r="226" spans="1:21" s="3" customFormat="1" ht="15">
      <c r="A226" s="477"/>
      <c r="B226" s="479"/>
      <c r="C226" s="201" t="s">
        <v>48</v>
      </c>
      <c r="D226" s="201">
        <v>1940</v>
      </c>
      <c r="E226" s="201">
        <v>1940</v>
      </c>
      <c r="F226" s="203" t="s">
        <v>148</v>
      </c>
      <c r="G226" s="201">
        <v>2</v>
      </c>
      <c r="H226" s="134">
        <v>725.2</v>
      </c>
      <c r="I226" s="134">
        <v>655.7</v>
      </c>
      <c r="J226" s="125">
        <v>536.5</v>
      </c>
      <c r="K226" s="115">
        <v>28</v>
      </c>
      <c r="L226" s="205" t="s">
        <v>62</v>
      </c>
      <c r="M226" s="237">
        <v>294598</v>
      </c>
      <c r="N226" s="125"/>
      <c r="O226" s="206">
        <f>M226-Q226</f>
        <v>153785.41</v>
      </c>
      <c r="P226" s="125"/>
      <c r="Q226" s="206">
        <v>140812.59</v>
      </c>
      <c r="R226" s="125"/>
      <c r="S226" s="206">
        <v>406.23</v>
      </c>
      <c r="T226" s="206">
        <v>406.23</v>
      </c>
      <c r="U226" s="259">
        <v>44561</v>
      </c>
    </row>
    <row r="227" spans="1:21" s="3" customFormat="1" ht="15">
      <c r="A227" s="477"/>
      <c r="B227" s="479"/>
      <c r="C227" s="201" t="s">
        <v>48</v>
      </c>
      <c r="D227" s="201">
        <v>1940</v>
      </c>
      <c r="E227" s="201">
        <v>1940</v>
      </c>
      <c r="F227" s="203" t="s">
        <v>148</v>
      </c>
      <c r="G227" s="201">
        <v>2</v>
      </c>
      <c r="H227" s="134">
        <v>725.2</v>
      </c>
      <c r="I227" s="134">
        <v>655.7</v>
      </c>
      <c r="J227" s="125">
        <v>536.5</v>
      </c>
      <c r="K227" s="115">
        <v>28</v>
      </c>
      <c r="L227" s="205" t="s">
        <v>92</v>
      </c>
      <c r="M227" s="237">
        <v>404125</v>
      </c>
      <c r="N227" s="125"/>
      <c r="O227" s="206">
        <f>M227-Q227</f>
        <v>210960.46</v>
      </c>
      <c r="P227" s="125"/>
      <c r="Q227" s="206">
        <v>193164.54</v>
      </c>
      <c r="R227" s="125"/>
      <c r="S227" s="206">
        <v>557.26</v>
      </c>
      <c r="T227" s="206">
        <v>557.26</v>
      </c>
      <c r="U227" s="259">
        <v>44561</v>
      </c>
    </row>
    <row r="228" spans="1:21" s="3" customFormat="1" ht="15">
      <c r="A228" s="477"/>
      <c r="B228" s="479"/>
      <c r="C228" s="201" t="s">
        <v>48</v>
      </c>
      <c r="D228" s="201">
        <v>1940</v>
      </c>
      <c r="E228" s="201">
        <v>1940</v>
      </c>
      <c r="F228" s="203" t="s">
        <v>148</v>
      </c>
      <c r="G228" s="201">
        <v>2</v>
      </c>
      <c r="H228" s="134">
        <v>725.2</v>
      </c>
      <c r="I228" s="134">
        <v>655.7</v>
      </c>
      <c r="J228" s="125">
        <v>536.5</v>
      </c>
      <c r="K228" s="115">
        <v>28</v>
      </c>
      <c r="L228" s="205" t="s">
        <v>94</v>
      </c>
      <c r="M228" s="237">
        <v>559361</v>
      </c>
      <c r="N228" s="125"/>
      <c r="O228" s="206">
        <f>M228-Q228</f>
        <v>291996.43</v>
      </c>
      <c r="P228" s="307"/>
      <c r="Q228" s="209">
        <v>267364.57</v>
      </c>
      <c r="R228" s="154"/>
      <c r="S228" s="209">
        <v>771.32</v>
      </c>
      <c r="T228" s="209">
        <v>771.32</v>
      </c>
      <c r="U228" s="259">
        <v>44561</v>
      </c>
    </row>
    <row r="229" spans="1:21" s="3" customFormat="1" ht="15">
      <c r="A229" s="292"/>
      <c r="B229" s="484"/>
      <c r="C229" s="201" t="s">
        <v>48</v>
      </c>
      <c r="D229" s="201">
        <v>1940</v>
      </c>
      <c r="E229" s="201">
        <v>1940</v>
      </c>
      <c r="F229" s="203" t="s">
        <v>148</v>
      </c>
      <c r="G229" s="201">
        <v>2</v>
      </c>
      <c r="H229" s="134">
        <v>725.2</v>
      </c>
      <c r="I229" s="134">
        <v>655.7</v>
      </c>
      <c r="J229" s="125">
        <v>536.5</v>
      </c>
      <c r="K229" s="115">
        <v>28</v>
      </c>
      <c r="L229" s="205" t="s">
        <v>151</v>
      </c>
      <c r="M229" s="250">
        <v>3869631</v>
      </c>
      <c r="N229" s="192"/>
      <c r="O229" s="206">
        <f>M229-Q229</f>
        <v>2020016.45</v>
      </c>
      <c r="P229" s="316"/>
      <c r="Q229" s="315">
        <v>1849614.55</v>
      </c>
      <c r="R229" s="181"/>
      <c r="S229" s="315">
        <v>5335.95</v>
      </c>
      <c r="T229" s="315">
        <v>5335.95</v>
      </c>
      <c r="U229" s="259">
        <v>44561</v>
      </c>
    </row>
    <row r="230" spans="1:21" s="3" customFormat="1" ht="15.75" thickBot="1">
      <c r="A230" s="294"/>
      <c r="B230" s="260" t="s">
        <v>43</v>
      </c>
      <c r="C230" s="214" t="s">
        <v>19</v>
      </c>
      <c r="D230" s="214" t="s">
        <v>19</v>
      </c>
      <c r="E230" s="214" t="s">
        <v>19</v>
      </c>
      <c r="F230" s="214" t="s">
        <v>19</v>
      </c>
      <c r="G230" s="214" t="s">
        <v>19</v>
      </c>
      <c r="H230" s="121">
        <f>H228</f>
        <v>725.2</v>
      </c>
      <c r="I230" s="121">
        <f>I228</f>
        <v>655.7</v>
      </c>
      <c r="J230" s="121">
        <f>J228</f>
        <v>536.5</v>
      </c>
      <c r="K230" s="215">
        <v>28</v>
      </c>
      <c r="L230" s="216" t="s">
        <v>19</v>
      </c>
      <c r="M230" s="241">
        <f aca="true" t="shared" si="51" ref="M230:R230">SUM(M225:M229)</f>
        <v>6731432</v>
      </c>
      <c r="N230" s="241">
        <f t="shared" si="51"/>
        <v>0</v>
      </c>
      <c r="O230" s="241">
        <f t="shared" si="51"/>
        <v>3513927.65</v>
      </c>
      <c r="P230" s="241">
        <f t="shared" si="51"/>
        <v>0</v>
      </c>
      <c r="Q230" s="241">
        <f t="shared" si="51"/>
        <v>3217504.35</v>
      </c>
      <c r="R230" s="241">
        <f t="shared" si="51"/>
        <v>0</v>
      </c>
      <c r="S230" s="121" t="s">
        <v>19</v>
      </c>
      <c r="T230" s="121" t="s">
        <v>19</v>
      </c>
      <c r="U230" s="262" t="s">
        <v>19</v>
      </c>
    </row>
    <row r="231" spans="1:21" s="3" customFormat="1" ht="15">
      <c r="A231" s="476" t="s">
        <v>158</v>
      </c>
      <c r="B231" s="485" t="s">
        <v>150</v>
      </c>
      <c r="C231" s="295" t="s">
        <v>48</v>
      </c>
      <c r="D231" s="295">
        <v>1966</v>
      </c>
      <c r="E231" s="295">
        <v>1966</v>
      </c>
      <c r="F231" s="168" t="s">
        <v>152</v>
      </c>
      <c r="G231" s="295">
        <v>2</v>
      </c>
      <c r="H231" s="153">
        <v>665.2</v>
      </c>
      <c r="I231" s="153">
        <v>603.1</v>
      </c>
      <c r="J231" s="153">
        <v>560</v>
      </c>
      <c r="K231" s="297">
        <v>27</v>
      </c>
      <c r="L231" s="205" t="s">
        <v>60</v>
      </c>
      <c r="M231" s="220">
        <v>1971307</v>
      </c>
      <c r="N231" s="220"/>
      <c r="O231" s="198">
        <f aca="true" t="shared" si="52" ref="O231:O237">M231-Q231</f>
        <v>1029057.44</v>
      </c>
      <c r="P231" s="198"/>
      <c r="Q231" s="198">
        <v>942249.56</v>
      </c>
      <c r="R231" s="153"/>
      <c r="S231" s="198"/>
      <c r="T231" s="198">
        <v>2963.48</v>
      </c>
      <c r="U231" s="257">
        <v>44561</v>
      </c>
    </row>
    <row r="232" spans="1:21" s="3" customFormat="1" ht="15">
      <c r="A232" s="477"/>
      <c r="B232" s="486"/>
      <c r="C232" s="201" t="s">
        <v>48</v>
      </c>
      <c r="D232" s="201">
        <v>1966</v>
      </c>
      <c r="E232" s="201">
        <v>1966</v>
      </c>
      <c r="F232" s="168" t="s">
        <v>152</v>
      </c>
      <c r="G232" s="201">
        <v>2</v>
      </c>
      <c r="H232" s="125">
        <v>665.2</v>
      </c>
      <c r="I232" s="125">
        <v>603.1</v>
      </c>
      <c r="J232" s="125">
        <v>560</v>
      </c>
      <c r="K232" s="115">
        <v>27</v>
      </c>
      <c r="L232" s="205" t="s">
        <v>61</v>
      </c>
      <c r="M232" s="206">
        <v>855933</v>
      </c>
      <c r="N232" s="206"/>
      <c r="O232" s="206">
        <f t="shared" si="52"/>
        <v>446812.3</v>
      </c>
      <c r="P232" s="206"/>
      <c r="Q232" s="206">
        <v>409120.7</v>
      </c>
      <c r="R232" s="125"/>
      <c r="S232" s="206"/>
      <c r="T232" s="206">
        <v>1286.73</v>
      </c>
      <c r="U232" s="259">
        <v>44561</v>
      </c>
    </row>
    <row r="233" spans="1:21" s="3" customFormat="1" ht="15">
      <c r="A233" s="477"/>
      <c r="B233" s="486"/>
      <c r="C233" s="201" t="s">
        <v>48</v>
      </c>
      <c r="D233" s="201">
        <v>1966</v>
      </c>
      <c r="E233" s="201">
        <v>1966</v>
      </c>
      <c r="F233" s="168" t="s">
        <v>152</v>
      </c>
      <c r="G233" s="201">
        <v>2</v>
      </c>
      <c r="H233" s="125">
        <v>665.2</v>
      </c>
      <c r="I233" s="125">
        <v>603.1</v>
      </c>
      <c r="J233" s="125">
        <v>560</v>
      </c>
      <c r="K233" s="115">
        <v>27</v>
      </c>
      <c r="L233" s="205" t="s">
        <v>62</v>
      </c>
      <c r="M233" s="206">
        <v>317360</v>
      </c>
      <c r="N233" s="206"/>
      <c r="O233" s="206">
        <f t="shared" si="52"/>
        <v>165667.58</v>
      </c>
      <c r="P233" s="206"/>
      <c r="Q233" s="206">
        <v>151692.42</v>
      </c>
      <c r="R233" s="125"/>
      <c r="S233" s="206"/>
      <c r="T233" s="206">
        <v>477.09</v>
      </c>
      <c r="U233" s="259">
        <v>44561</v>
      </c>
    </row>
    <row r="234" spans="1:21" s="3" customFormat="1" ht="15">
      <c r="A234" s="477"/>
      <c r="B234" s="486"/>
      <c r="C234" s="201" t="s">
        <v>48</v>
      </c>
      <c r="D234" s="201">
        <v>1966</v>
      </c>
      <c r="E234" s="201">
        <v>1966</v>
      </c>
      <c r="F234" s="168" t="s">
        <v>152</v>
      </c>
      <c r="G234" s="201">
        <v>2</v>
      </c>
      <c r="H234" s="125">
        <v>665.2</v>
      </c>
      <c r="I234" s="125">
        <v>603.1</v>
      </c>
      <c r="J234" s="125">
        <v>560</v>
      </c>
      <c r="K234" s="115">
        <v>27</v>
      </c>
      <c r="L234" s="205" t="s">
        <v>92</v>
      </c>
      <c r="M234" s="206">
        <v>340157</v>
      </c>
      <c r="N234" s="206"/>
      <c r="O234" s="206">
        <f t="shared" si="52"/>
        <v>177568.03</v>
      </c>
      <c r="P234" s="206"/>
      <c r="Q234" s="206">
        <v>162588.97</v>
      </c>
      <c r="R234" s="125"/>
      <c r="S234" s="206"/>
      <c r="T234" s="206">
        <v>511.36</v>
      </c>
      <c r="U234" s="259">
        <v>44561</v>
      </c>
    </row>
    <row r="235" spans="1:21" s="3" customFormat="1" ht="15">
      <c r="A235" s="477"/>
      <c r="B235" s="486"/>
      <c r="C235" s="201" t="s">
        <v>48</v>
      </c>
      <c r="D235" s="201">
        <v>1966</v>
      </c>
      <c r="E235" s="201">
        <v>1966</v>
      </c>
      <c r="F235" s="168" t="s">
        <v>152</v>
      </c>
      <c r="G235" s="201">
        <v>2</v>
      </c>
      <c r="H235" s="125">
        <v>665.2</v>
      </c>
      <c r="I235" s="125">
        <v>603.1</v>
      </c>
      <c r="J235" s="125">
        <v>560</v>
      </c>
      <c r="K235" s="115">
        <v>27</v>
      </c>
      <c r="L235" s="205" t="s">
        <v>94</v>
      </c>
      <c r="M235" s="206">
        <v>498195</v>
      </c>
      <c r="N235" s="206"/>
      <c r="O235" s="206">
        <f t="shared" si="52"/>
        <v>260066.68</v>
      </c>
      <c r="P235" s="206"/>
      <c r="Q235" s="206">
        <v>238128.32</v>
      </c>
      <c r="R235" s="125"/>
      <c r="S235" s="206"/>
      <c r="T235" s="206">
        <v>748.94</v>
      </c>
      <c r="U235" s="259">
        <v>44561</v>
      </c>
    </row>
    <row r="236" spans="1:21" s="3" customFormat="1" ht="15">
      <c r="A236" s="477"/>
      <c r="B236" s="486"/>
      <c r="C236" s="298" t="s">
        <v>48</v>
      </c>
      <c r="D236" s="201">
        <v>1966</v>
      </c>
      <c r="E236" s="201">
        <v>1966</v>
      </c>
      <c r="F236" s="168" t="s">
        <v>152</v>
      </c>
      <c r="G236" s="223">
        <v>2</v>
      </c>
      <c r="H236" s="125">
        <v>665.2</v>
      </c>
      <c r="I236" s="125">
        <v>603.1</v>
      </c>
      <c r="J236" s="125">
        <v>560</v>
      </c>
      <c r="K236" s="115">
        <v>27</v>
      </c>
      <c r="L236" s="205" t="s">
        <v>151</v>
      </c>
      <c r="M236" s="206">
        <v>3276263</v>
      </c>
      <c r="N236" s="206"/>
      <c r="O236" s="206">
        <f t="shared" si="52"/>
        <v>1710267.76</v>
      </c>
      <c r="P236" s="206"/>
      <c r="Q236" s="206">
        <v>1565995.24</v>
      </c>
      <c r="R236" s="125"/>
      <c r="S236" s="206"/>
      <c r="T236" s="206">
        <v>4925.23</v>
      </c>
      <c r="U236" s="259">
        <v>44561</v>
      </c>
    </row>
    <row r="237" spans="1:21" s="3" customFormat="1" ht="15">
      <c r="A237" s="292"/>
      <c r="B237" s="486"/>
      <c r="C237" s="201" t="s">
        <v>48</v>
      </c>
      <c r="D237" s="201">
        <v>1966</v>
      </c>
      <c r="E237" s="201">
        <v>1966</v>
      </c>
      <c r="F237" s="168" t="s">
        <v>152</v>
      </c>
      <c r="G237" s="223">
        <v>2</v>
      </c>
      <c r="H237" s="125">
        <v>665.2</v>
      </c>
      <c r="I237" s="125">
        <v>603.1</v>
      </c>
      <c r="J237" s="125">
        <v>560</v>
      </c>
      <c r="K237" s="115">
        <v>27</v>
      </c>
      <c r="L237" s="236" t="s">
        <v>51</v>
      </c>
      <c r="M237" s="206">
        <v>3730580</v>
      </c>
      <c r="N237" s="206"/>
      <c r="O237" s="206">
        <f t="shared" si="52"/>
        <v>1947429.35</v>
      </c>
      <c r="P237" s="206"/>
      <c r="Q237" s="206">
        <v>1783150.65</v>
      </c>
      <c r="R237" s="125"/>
      <c r="S237" s="206"/>
      <c r="T237" s="206">
        <v>6661.75</v>
      </c>
      <c r="U237" s="259">
        <v>44561</v>
      </c>
    </row>
    <row r="238" spans="1:21" s="3" customFormat="1" ht="15.75" thickBot="1">
      <c r="A238" s="292"/>
      <c r="B238" s="283" t="s">
        <v>43</v>
      </c>
      <c r="C238" s="229" t="s">
        <v>19</v>
      </c>
      <c r="D238" s="229" t="s">
        <v>19</v>
      </c>
      <c r="E238" s="229" t="s">
        <v>19</v>
      </c>
      <c r="F238" s="229" t="s">
        <v>19</v>
      </c>
      <c r="G238" s="229" t="s">
        <v>19</v>
      </c>
      <c r="H238" s="118">
        <f>H237</f>
        <v>665.2</v>
      </c>
      <c r="I238" s="118">
        <f>I237</f>
        <v>603.1</v>
      </c>
      <c r="J238" s="118">
        <f>J237</f>
        <v>560</v>
      </c>
      <c r="K238" s="230">
        <f>K237</f>
        <v>27</v>
      </c>
      <c r="L238" s="231" t="s">
        <v>19</v>
      </c>
      <c r="M238" s="252">
        <f aca="true" t="shared" si="53" ref="M238:R238">SUM(M231:M237)</f>
        <v>10989795</v>
      </c>
      <c r="N238" s="252">
        <f t="shared" si="53"/>
        <v>0</v>
      </c>
      <c r="O238" s="252">
        <f t="shared" si="53"/>
        <v>5736869.140000001</v>
      </c>
      <c r="P238" s="252">
        <f t="shared" si="53"/>
        <v>0</v>
      </c>
      <c r="Q238" s="252">
        <f t="shared" si="53"/>
        <v>5252925.859999999</v>
      </c>
      <c r="R238" s="252">
        <f t="shared" si="53"/>
        <v>0</v>
      </c>
      <c r="S238" s="118" t="s">
        <v>19</v>
      </c>
      <c r="T238" s="118" t="s">
        <v>19</v>
      </c>
      <c r="U238" s="299" t="s">
        <v>19</v>
      </c>
    </row>
    <row r="239" spans="1:21" ht="15">
      <c r="A239" s="543">
        <v>25</v>
      </c>
      <c r="B239" s="482" t="s">
        <v>126</v>
      </c>
      <c r="C239" s="193" t="s">
        <v>48</v>
      </c>
      <c r="D239" s="317">
        <v>1992</v>
      </c>
      <c r="E239" s="317">
        <v>1992</v>
      </c>
      <c r="F239" s="195" t="s">
        <v>55</v>
      </c>
      <c r="G239" s="317">
        <v>5</v>
      </c>
      <c r="H239" s="143">
        <v>5512.1</v>
      </c>
      <c r="I239" s="143">
        <v>4483.5</v>
      </c>
      <c r="J239" s="318">
        <v>1200</v>
      </c>
      <c r="K239" s="318">
        <v>183</v>
      </c>
      <c r="L239" s="276" t="s">
        <v>93</v>
      </c>
      <c r="M239" s="219">
        <v>311213</v>
      </c>
      <c r="N239" s="318"/>
      <c r="O239" s="356">
        <f>M239-Q239</f>
        <v>162458.74</v>
      </c>
      <c r="P239" s="357"/>
      <c r="Q239" s="356">
        <v>148754.26</v>
      </c>
      <c r="R239" s="357"/>
      <c r="S239" s="198">
        <v>56.46</v>
      </c>
      <c r="T239" s="198">
        <v>56.46</v>
      </c>
      <c r="U239" s="200">
        <v>44561</v>
      </c>
    </row>
    <row r="240" spans="1:21" ht="15">
      <c r="A240" s="544"/>
      <c r="B240" s="483"/>
      <c r="C240" s="201" t="s">
        <v>48</v>
      </c>
      <c r="D240" s="319">
        <v>1992</v>
      </c>
      <c r="E240" s="319">
        <v>1992</v>
      </c>
      <c r="F240" s="203" t="s">
        <v>55</v>
      </c>
      <c r="G240" s="319">
        <v>5</v>
      </c>
      <c r="H240" s="144">
        <v>5512.1</v>
      </c>
      <c r="I240" s="144">
        <v>4483.5</v>
      </c>
      <c r="J240" s="320">
        <v>1200</v>
      </c>
      <c r="K240" s="320">
        <v>183</v>
      </c>
      <c r="L240" s="205" t="s">
        <v>94</v>
      </c>
      <c r="M240" s="237">
        <v>2748333</v>
      </c>
      <c r="N240" s="320"/>
      <c r="O240" s="325">
        <f>M240-Q240</f>
        <v>1434678.88</v>
      </c>
      <c r="P240" s="320"/>
      <c r="Q240" s="325">
        <v>1313654.12</v>
      </c>
      <c r="R240" s="320"/>
      <c r="S240" s="206">
        <v>498.6</v>
      </c>
      <c r="T240" s="206">
        <v>498.6</v>
      </c>
      <c r="U240" s="208">
        <v>44561</v>
      </c>
    </row>
    <row r="241" spans="1:21" ht="15.75" thickBot="1">
      <c r="A241" s="396"/>
      <c r="B241" s="228" t="s">
        <v>43</v>
      </c>
      <c r="C241" s="229" t="s">
        <v>19</v>
      </c>
      <c r="D241" s="229" t="s">
        <v>19</v>
      </c>
      <c r="E241" s="229" t="s">
        <v>19</v>
      </c>
      <c r="F241" s="229" t="s">
        <v>19</v>
      </c>
      <c r="G241" s="229" t="s">
        <v>19</v>
      </c>
      <c r="H241" s="118">
        <v>5512.1</v>
      </c>
      <c r="I241" s="118">
        <v>4483.5</v>
      </c>
      <c r="J241" s="118">
        <v>1200</v>
      </c>
      <c r="K241" s="230">
        <v>183</v>
      </c>
      <c r="L241" s="231" t="s">
        <v>19</v>
      </c>
      <c r="M241" s="252">
        <f aca="true" t="shared" si="54" ref="M241:R241">SUM(M239:M240)</f>
        <v>3059546</v>
      </c>
      <c r="N241" s="252">
        <f t="shared" si="54"/>
        <v>0</v>
      </c>
      <c r="O241" s="252">
        <f t="shared" si="54"/>
        <v>1597137.6199999999</v>
      </c>
      <c r="P241" s="252">
        <f t="shared" si="54"/>
        <v>0</v>
      </c>
      <c r="Q241" s="252">
        <f t="shared" si="54"/>
        <v>1462408.3800000001</v>
      </c>
      <c r="R241" s="252">
        <f t="shared" si="54"/>
        <v>0</v>
      </c>
      <c r="S241" s="118" t="s">
        <v>19</v>
      </c>
      <c r="T241" s="118" t="s">
        <v>19</v>
      </c>
      <c r="U241" s="254" t="s">
        <v>19</v>
      </c>
    </row>
    <row r="242" spans="1:21" ht="15.75" thickBot="1">
      <c r="A242" s="495">
        <v>26</v>
      </c>
      <c r="B242" s="482" t="s">
        <v>72</v>
      </c>
      <c r="C242" s="193" t="s">
        <v>48</v>
      </c>
      <c r="D242" s="194">
        <v>1983</v>
      </c>
      <c r="E242" s="194">
        <v>1983</v>
      </c>
      <c r="F242" s="195" t="s">
        <v>49</v>
      </c>
      <c r="G242" s="193">
        <v>4</v>
      </c>
      <c r="H242" s="126">
        <v>3655.7</v>
      </c>
      <c r="I242" s="126">
        <v>3321.2</v>
      </c>
      <c r="J242" s="124">
        <v>1120</v>
      </c>
      <c r="K242" s="197">
        <v>152</v>
      </c>
      <c r="L242" s="234" t="s">
        <v>88</v>
      </c>
      <c r="M242" s="219">
        <v>4731573</v>
      </c>
      <c r="N242" s="244"/>
      <c r="O242" s="220">
        <f>M242-Q242</f>
        <v>2469965.56</v>
      </c>
      <c r="P242" s="314"/>
      <c r="Q242" s="220">
        <v>2261607.44</v>
      </c>
      <c r="R242" s="244"/>
      <c r="S242" s="220">
        <v>1294.3</v>
      </c>
      <c r="T242" s="220">
        <v>1294.3</v>
      </c>
      <c r="U242" s="257">
        <v>44561</v>
      </c>
    </row>
    <row r="243" spans="1:21" ht="26.25" thickBot="1">
      <c r="A243" s="496"/>
      <c r="B243" s="483"/>
      <c r="C243" s="201" t="s">
        <v>48</v>
      </c>
      <c r="D243" s="202">
        <v>1983</v>
      </c>
      <c r="E243" s="202">
        <v>1983</v>
      </c>
      <c r="F243" s="203" t="s">
        <v>49</v>
      </c>
      <c r="G243" s="201">
        <v>4</v>
      </c>
      <c r="H243" s="127">
        <v>3655.7</v>
      </c>
      <c r="I243" s="127">
        <v>3321.2</v>
      </c>
      <c r="J243" s="125">
        <v>1120</v>
      </c>
      <c r="K243" s="115">
        <v>152</v>
      </c>
      <c r="L243" s="205" t="s">
        <v>90</v>
      </c>
      <c r="M243" s="237">
        <v>1274011</v>
      </c>
      <c r="N243" s="117"/>
      <c r="O243" s="206">
        <f>M243-Q243</f>
        <v>665056.48</v>
      </c>
      <c r="P243" s="207"/>
      <c r="Q243" s="206">
        <v>608954.52</v>
      </c>
      <c r="R243" s="117"/>
      <c r="S243" s="206">
        <v>348.5</v>
      </c>
      <c r="T243" s="206">
        <v>348.5</v>
      </c>
      <c r="U243" s="257">
        <v>44561</v>
      </c>
    </row>
    <row r="244" spans="1:21" ht="15">
      <c r="A244" s="496"/>
      <c r="B244" s="483"/>
      <c r="C244" s="201" t="s">
        <v>48</v>
      </c>
      <c r="D244" s="202">
        <v>1983</v>
      </c>
      <c r="E244" s="202">
        <v>1983</v>
      </c>
      <c r="F244" s="203" t="s">
        <v>49</v>
      </c>
      <c r="G244" s="201">
        <v>4</v>
      </c>
      <c r="H244" s="127">
        <v>3655.7</v>
      </c>
      <c r="I244" s="127">
        <v>3321.2</v>
      </c>
      <c r="J244" s="125">
        <v>1120</v>
      </c>
      <c r="K244" s="115">
        <v>152</v>
      </c>
      <c r="L244" s="205" t="s">
        <v>93</v>
      </c>
      <c r="M244" s="237">
        <v>1829349</v>
      </c>
      <c r="N244" s="117"/>
      <c r="O244" s="206">
        <f>M244-Q244</f>
        <v>954952.83</v>
      </c>
      <c r="P244" s="207"/>
      <c r="Q244" s="206">
        <v>874396.17</v>
      </c>
      <c r="R244" s="117"/>
      <c r="S244" s="206">
        <v>500.41</v>
      </c>
      <c r="T244" s="206">
        <v>500.41</v>
      </c>
      <c r="U244" s="257">
        <v>44561</v>
      </c>
    </row>
    <row r="245" spans="1:21" ht="15.75" thickBot="1">
      <c r="A245" s="397"/>
      <c r="B245" s="213"/>
      <c r="C245" s="214" t="s">
        <v>19</v>
      </c>
      <c r="D245" s="214" t="s">
        <v>19</v>
      </c>
      <c r="E245" s="214" t="s">
        <v>19</v>
      </c>
      <c r="F245" s="214" t="s">
        <v>19</v>
      </c>
      <c r="G245" s="214" t="s">
        <v>19</v>
      </c>
      <c r="H245" s="121">
        <v>3655.7</v>
      </c>
      <c r="I245" s="121">
        <v>3321.2</v>
      </c>
      <c r="J245" s="121">
        <v>1120</v>
      </c>
      <c r="K245" s="215">
        <v>152</v>
      </c>
      <c r="L245" s="216" t="s">
        <v>19</v>
      </c>
      <c r="M245" s="241">
        <f aca="true" t="shared" si="55" ref="M245:R245">SUM(M242:M244)</f>
        <v>7834933</v>
      </c>
      <c r="N245" s="241">
        <f t="shared" si="55"/>
        <v>0</v>
      </c>
      <c r="O245" s="241">
        <f t="shared" si="55"/>
        <v>4089974.87</v>
      </c>
      <c r="P245" s="241">
        <f t="shared" si="55"/>
        <v>0</v>
      </c>
      <c r="Q245" s="241">
        <f t="shared" si="55"/>
        <v>3744958.13</v>
      </c>
      <c r="R245" s="241">
        <f t="shared" si="55"/>
        <v>0</v>
      </c>
      <c r="S245" s="121" t="s">
        <v>19</v>
      </c>
      <c r="T245" s="121" t="s">
        <v>19</v>
      </c>
      <c r="U245" s="218" t="s">
        <v>19</v>
      </c>
    </row>
    <row r="246" spans="1:21" ht="15">
      <c r="A246" s="541">
        <v>27</v>
      </c>
      <c r="B246" s="486" t="s">
        <v>74</v>
      </c>
      <c r="C246" s="223" t="s">
        <v>48</v>
      </c>
      <c r="D246" s="224">
        <v>1976</v>
      </c>
      <c r="E246" s="224">
        <v>1976</v>
      </c>
      <c r="F246" s="225" t="s">
        <v>149</v>
      </c>
      <c r="G246" s="223">
        <v>3</v>
      </c>
      <c r="H246" s="163">
        <v>1239.8</v>
      </c>
      <c r="I246" s="163">
        <v>1113.8</v>
      </c>
      <c r="J246" s="266">
        <v>509.9</v>
      </c>
      <c r="K246" s="226">
        <v>55</v>
      </c>
      <c r="L246" s="413" t="s">
        <v>185</v>
      </c>
      <c r="M246" s="394">
        <v>2260664</v>
      </c>
      <c r="N246" s="155"/>
      <c r="O246" s="315">
        <f>M246-Q246</f>
        <v>1180106.96</v>
      </c>
      <c r="P246" s="233"/>
      <c r="Q246" s="315">
        <v>1080557.04</v>
      </c>
      <c r="R246" s="155"/>
      <c r="S246" s="315">
        <v>1823.41</v>
      </c>
      <c r="T246" s="315">
        <v>1823.41</v>
      </c>
      <c r="U246" s="212">
        <v>44561</v>
      </c>
    </row>
    <row r="247" spans="1:21" ht="15">
      <c r="A247" s="541"/>
      <c r="B247" s="486"/>
      <c r="C247" s="201" t="s">
        <v>48</v>
      </c>
      <c r="D247" s="202">
        <v>1976</v>
      </c>
      <c r="E247" s="202">
        <v>1976</v>
      </c>
      <c r="F247" s="203" t="s">
        <v>149</v>
      </c>
      <c r="G247" s="201">
        <v>3</v>
      </c>
      <c r="H247" s="127">
        <v>1239.8</v>
      </c>
      <c r="I247" s="127">
        <v>1113.8</v>
      </c>
      <c r="J247" s="258">
        <v>509.9</v>
      </c>
      <c r="K247" s="115">
        <v>55</v>
      </c>
      <c r="L247" s="205" t="s">
        <v>62</v>
      </c>
      <c r="M247" s="250">
        <v>435207</v>
      </c>
      <c r="N247" s="118"/>
      <c r="O247" s="293">
        <f>M247-Q247</f>
        <v>227185.82</v>
      </c>
      <c r="P247" s="300"/>
      <c r="Q247" s="293">
        <v>208021.18</v>
      </c>
      <c r="R247" s="118"/>
      <c r="S247" s="293">
        <v>351.03</v>
      </c>
      <c r="T247" s="293">
        <v>351.03</v>
      </c>
      <c r="U247" s="208">
        <v>44561</v>
      </c>
    </row>
    <row r="248" spans="1:21" ht="15">
      <c r="A248" s="541"/>
      <c r="B248" s="486"/>
      <c r="C248" s="201" t="s">
        <v>48</v>
      </c>
      <c r="D248" s="202">
        <v>1976</v>
      </c>
      <c r="E248" s="202">
        <v>1976</v>
      </c>
      <c r="F248" s="203" t="s">
        <v>149</v>
      </c>
      <c r="G248" s="201">
        <v>3</v>
      </c>
      <c r="H248" s="127">
        <v>1239.8</v>
      </c>
      <c r="I248" s="127">
        <v>1113.8</v>
      </c>
      <c r="J248" s="258">
        <v>509.9</v>
      </c>
      <c r="K248" s="115">
        <v>55</v>
      </c>
      <c r="L248" s="205" t="s">
        <v>186</v>
      </c>
      <c r="M248" s="250">
        <v>333655</v>
      </c>
      <c r="N248" s="118"/>
      <c r="O248" s="293">
        <f>M248-Q248</f>
        <v>174173.87</v>
      </c>
      <c r="P248" s="300"/>
      <c r="Q248" s="293">
        <v>159481.13</v>
      </c>
      <c r="R248" s="118"/>
      <c r="S248" s="293">
        <v>269.12</v>
      </c>
      <c r="T248" s="293">
        <v>269.12</v>
      </c>
      <c r="U248" s="208">
        <v>44561</v>
      </c>
    </row>
    <row r="249" spans="1:21" ht="15">
      <c r="A249" s="541"/>
      <c r="B249" s="487"/>
      <c r="C249" s="201" t="s">
        <v>48</v>
      </c>
      <c r="D249" s="202">
        <v>1976</v>
      </c>
      <c r="E249" s="202">
        <v>1976</v>
      </c>
      <c r="F249" s="203" t="s">
        <v>149</v>
      </c>
      <c r="G249" s="201">
        <v>3</v>
      </c>
      <c r="H249" s="127">
        <v>1239.8</v>
      </c>
      <c r="I249" s="127">
        <v>1113.8</v>
      </c>
      <c r="J249" s="258">
        <v>509.9</v>
      </c>
      <c r="K249" s="115">
        <v>55</v>
      </c>
      <c r="L249" s="205" t="s">
        <v>172</v>
      </c>
      <c r="M249" s="250">
        <v>760146</v>
      </c>
      <c r="N249" s="118"/>
      <c r="O249" s="293">
        <f>M249-Q249</f>
        <v>396809.78</v>
      </c>
      <c r="P249" s="300"/>
      <c r="Q249" s="293">
        <v>363336.22</v>
      </c>
      <c r="R249" s="118"/>
      <c r="S249" s="293">
        <v>613.12</v>
      </c>
      <c r="T249" s="293">
        <v>613.12</v>
      </c>
      <c r="U249" s="208">
        <v>44561</v>
      </c>
    </row>
    <row r="250" spans="1:21" s="3" customFormat="1" ht="15.75" thickBot="1">
      <c r="A250" s="240"/>
      <c r="B250" s="213" t="s">
        <v>43</v>
      </c>
      <c r="C250" s="214" t="s">
        <v>19</v>
      </c>
      <c r="D250" s="214" t="s">
        <v>19</v>
      </c>
      <c r="E250" s="214" t="s">
        <v>19</v>
      </c>
      <c r="F250" s="214" t="s">
        <v>19</v>
      </c>
      <c r="G250" s="214" t="s">
        <v>19</v>
      </c>
      <c r="H250" s="121">
        <f>H249</f>
        <v>1239.8</v>
      </c>
      <c r="I250" s="121">
        <f>I249</f>
        <v>1113.8</v>
      </c>
      <c r="J250" s="121">
        <f>J249</f>
        <v>509.9</v>
      </c>
      <c r="K250" s="215">
        <f>K249</f>
        <v>55</v>
      </c>
      <c r="L250" s="216" t="s">
        <v>19</v>
      </c>
      <c r="M250" s="241">
        <f aca="true" t="shared" si="56" ref="M250:R250">SUM(M246:M249)</f>
        <v>3789672</v>
      </c>
      <c r="N250" s="241">
        <f t="shared" si="56"/>
        <v>0</v>
      </c>
      <c r="O250" s="241">
        <f t="shared" si="56"/>
        <v>1978276.43</v>
      </c>
      <c r="P250" s="241">
        <f t="shared" si="56"/>
        <v>0</v>
      </c>
      <c r="Q250" s="241">
        <f t="shared" si="56"/>
        <v>1811395.57</v>
      </c>
      <c r="R250" s="241">
        <f t="shared" si="56"/>
        <v>0</v>
      </c>
      <c r="S250" s="121" t="s">
        <v>19</v>
      </c>
      <c r="T250" s="121" t="s">
        <v>19</v>
      </c>
      <c r="U250" s="218" t="s">
        <v>19</v>
      </c>
    </row>
    <row r="251" spans="1:21" s="3" customFormat="1" ht="15">
      <c r="A251" s="305" t="s">
        <v>165</v>
      </c>
      <c r="B251" s="335" t="s">
        <v>83</v>
      </c>
      <c r="C251" s="201" t="s">
        <v>48</v>
      </c>
      <c r="D251" s="202">
        <v>1988</v>
      </c>
      <c r="E251" s="202">
        <v>1988</v>
      </c>
      <c r="F251" s="203" t="s">
        <v>49</v>
      </c>
      <c r="G251" s="201">
        <v>4</v>
      </c>
      <c r="H251" s="127">
        <v>2591.5</v>
      </c>
      <c r="I251" s="127">
        <v>2142.3</v>
      </c>
      <c r="J251" s="125">
        <v>1220</v>
      </c>
      <c r="K251" s="115">
        <v>108</v>
      </c>
      <c r="L251" s="236" t="s">
        <v>51</v>
      </c>
      <c r="M251" s="237">
        <v>9176376</v>
      </c>
      <c r="N251" s="117"/>
      <c r="O251" s="206">
        <f>M251-Q251</f>
        <v>4790232.06</v>
      </c>
      <c r="P251" s="117"/>
      <c r="Q251" s="206">
        <v>4386143.94</v>
      </c>
      <c r="R251" s="117"/>
      <c r="S251" s="206">
        <v>7521.62</v>
      </c>
      <c r="T251" s="206">
        <v>7521.62</v>
      </c>
      <c r="U251" s="208">
        <v>44561</v>
      </c>
    </row>
    <row r="252" spans="1:21" s="3" customFormat="1" ht="15.75" thickBot="1">
      <c r="A252" s="240"/>
      <c r="B252" s="213" t="s">
        <v>43</v>
      </c>
      <c r="C252" s="214" t="s">
        <v>19</v>
      </c>
      <c r="D252" s="214" t="s">
        <v>19</v>
      </c>
      <c r="E252" s="214" t="s">
        <v>19</v>
      </c>
      <c r="F252" s="214" t="s">
        <v>19</v>
      </c>
      <c r="G252" s="214" t="s">
        <v>19</v>
      </c>
      <c r="H252" s="121">
        <v>2591.5</v>
      </c>
      <c r="I252" s="121">
        <v>2142.3</v>
      </c>
      <c r="J252" s="121">
        <v>1220</v>
      </c>
      <c r="K252" s="215">
        <v>108</v>
      </c>
      <c r="L252" s="216" t="s">
        <v>19</v>
      </c>
      <c r="M252" s="241">
        <f aca="true" t="shared" si="57" ref="M252:R252">SUM(M251:M251)</f>
        <v>9176376</v>
      </c>
      <c r="N252" s="241">
        <f t="shared" si="57"/>
        <v>0</v>
      </c>
      <c r="O252" s="241">
        <f t="shared" si="57"/>
        <v>4790232.06</v>
      </c>
      <c r="P252" s="241">
        <f t="shared" si="57"/>
        <v>0</v>
      </c>
      <c r="Q252" s="241">
        <f t="shared" si="57"/>
        <v>4386143.94</v>
      </c>
      <c r="R252" s="241">
        <f t="shared" si="57"/>
        <v>0</v>
      </c>
      <c r="S252" s="121" t="s">
        <v>19</v>
      </c>
      <c r="T252" s="121" t="s">
        <v>19</v>
      </c>
      <c r="U252" s="218" t="s">
        <v>19</v>
      </c>
    </row>
    <row r="253" spans="1:21" s="3" customFormat="1" ht="15">
      <c r="A253" s="476" t="s">
        <v>166</v>
      </c>
      <c r="B253" s="478" t="s">
        <v>103</v>
      </c>
      <c r="C253" s="193" t="s">
        <v>48</v>
      </c>
      <c r="D253" s="193">
        <v>1976</v>
      </c>
      <c r="E253" s="193">
        <v>1976</v>
      </c>
      <c r="F253" s="195" t="s">
        <v>104</v>
      </c>
      <c r="G253" s="193">
        <v>3</v>
      </c>
      <c r="H253" s="145">
        <v>1206.3</v>
      </c>
      <c r="I253" s="145">
        <v>1072.7</v>
      </c>
      <c r="J253" s="124">
        <v>658.87</v>
      </c>
      <c r="K253" s="197">
        <v>47</v>
      </c>
      <c r="L253" s="276" t="s">
        <v>60</v>
      </c>
      <c r="M253" s="219">
        <v>2598503</v>
      </c>
      <c r="N253" s="124"/>
      <c r="O253" s="220">
        <f>M253-Q253</f>
        <v>1356464.95</v>
      </c>
      <c r="P253" s="124"/>
      <c r="Q253" s="220">
        <v>1242038.05</v>
      </c>
      <c r="R253" s="124"/>
      <c r="S253" s="220">
        <v>2154.11</v>
      </c>
      <c r="T253" s="220">
        <v>2154.11</v>
      </c>
      <c r="U253" s="222">
        <v>44561</v>
      </c>
    </row>
    <row r="254" spans="1:21" s="3" customFormat="1" ht="15">
      <c r="A254" s="477"/>
      <c r="B254" s="479"/>
      <c r="C254" s="201" t="s">
        <v>48</v>
      </c>
      <c r="D254" s="201">
        <v>1976</v>
      </c>
      <c r="E254" s="201">
        <v>1976</v>
      </c>
      <c r="F254" s="203" t="s">
        <v>104</v>
      </c>
      <c r="G254" s="201">
        <v>3</v>
      </c>
      <c r="H254" s="146">
        <v>1206.3</v>
      </c>
      <c r="I254" s="146">
        <v>1072.7</v>
      </c>
      <c r="J254" s="125">
        <v>658.87</v>
      </c>
      <c r="K254" s="115">
        <v>47</v>
      </c>
      <c r="L254" s="205" t="s">
        <v>61</v>
      </c>
      <c r="M254" s="237">
        <v>1286748</v>
      </c>
      <c r="N254" s="125"/>
      <c r="O254" s="206">
        <f>M254-Q254</f>
        <v>671705.42</v>
      </c>
      <c r="P254" s="125"/>
      <c r="Q254" s="206">
        <v>615042.58</v>
      </c>
      <c r="R254" s="125"/>
      <c r="S254" s="206">
        <v>1066.69</v>
      </c>
      <c r="T254" s="206">
        <v>1066.69</v>
      </c>
      <c r="U254" s="208">
        <v>44561</v>
      </c>
    </row>
    <row r="255" spans="1:21" s="3" customFormat="1" ht="15">
      <c r="A255" s="477"/>
      <c r="B255" s="479"/>
      <c r="C255" s="201" t="s">
        <v>48</v>
      </c>
      <c r="D255" s="201">
        <v>1976</v>
      </c>
      <c r="E255" s="201">
        <v>1976</v>
      </c>
      <c r="F255" s="203" t="s">
        <v>104</v>
      </c>
      <c r="G255" s="201">
        <v>3</v>
      </c>
      <c r="H255" s="146">
        <v>1206.3</v>
      </c>
      <c r="I255" s="146">
        <v>1072.7</v>
      </c>
      <c r="J255" s="125">
        <v>658.87</v>
      </c>
      <c r="K255" s="115">
        <v>47</v>
      </c>
      <c r="L255" s="205" t="s">
        <v>62</v>
      </c>
      <c r="M255" s="237">
        <v>495886</v>
      </c>
      <c r="N255" s="125"/>
      <c r="O255" s="206">
        <f>M255-Q255</f>
        <v>258861.34</v>
      </c>
      <c r="P255" s="125"/>
      <c r="Q255" s="206">
        <v>237024.66</v>
      </c>
      <c r="R255" s="125"/>
      <c r="S255" s="206">
        <v>411.08</v>
      </c>
      <c r="T255" s="206">
        <v>411.08</v>
      </c>
      <c r="U255" s="208">
        <v>44561</v>
      </c>
    </row>
    <row r="256" spans="1:21" s="3" customFormat="1" ht="15">
      <c r="A256" s="477"/>
      <c r="B256" s="479"/>
      <c r="C256" s="201" t="s">
        <v>48</v>
      </c>
      <c r="D256" s="201">
        <v>1976</v>
      </c>
      <c r="E256" s="201">
        <v>1976</v>
      </c>
      <c r="F256" s="203" t="s">
        <v>104</v>
      </c>
      <c r="G256" s="201">
        <v>3</v>
      </c>
      <c r="H256" s="146">
        <v>1206.3</v>
      </c>
      <c r="I256" s="146">
        <v>1072.7</v>
      </c>
      <c r="J256" s="125">
        <v>658.87</v>
      </c>
      <c r="K256" s="115">
        <v>47</v>
      </c>
      <c r="L256" s="205" t="s">
        <v>92</v>
      </c>
      <c r="M256" s="237">
        <v>404098</v>
      </c>
      <c r="N256" s="125"/>
      <c r="O256" s="206">
        <f>M256-Q256</f>
        <v>210946.37</v>
      </c>
      <c r="P256" s="125"/>
      <c r="Q256" s="206">
        <v>193151.63</v>
      </c>
      <c r="R256" s="125"/>
      <c r="S256" s="206">
        <v>334.99</v>
      </c>
      <c r="T256" s="206">
        <v>334.99</v>
      </c>
      <c r="U256" s="208">
        <v>44561</v>
      </c>
    </row>
    <row r="257" spans="1:21" s="3" customFormat="1" ht="15">
      <c r="A257" s="477"/>
      <c r="B257" s="484"/>
      <c r="C257" s="201" t="s">
        <v>48</v>
      </c>
      <c r="D257" s="201">
        <v>1976</v>
      </c>
      <c r="E257" s="201">
        <v>1976</v>
      </c>
      <c r="F257" s="203" t="s">
        <v>104</v>
      </c>
      <c r="G257" s="201">
        <v>3</v>
      </c>
      <c r="H257" s="146">
        <v>1206.3</v>
      </c>
      <c r="I257" s="146">
        <v>1072.7</v>
      </c>
      <c r="J257" s="125">
        <v>658.87</v>
      </c>
      <c r="K257" s="115">
        <v>47</v>
      </c>
      <c r="L257" s="205" t="s">
        <v>94</v>
      </c>
      <c r="M257" s="237">
        <v>823336</v>
      </c>
      <c r="N257" s="125"/>
      <c r="O257" s="206">
        <f>M257-Q257</f>
        <v>429796.09</v>
      </c>
      <c r="P257" s="154"/>
      <c r="Q257" s="209">
        <v>393539.91</v>
      </c>
      <c r="R257" s="154"/>
      <c r="S257" s="209">
        <v>682.53</v>
      </c>
      <c r="T257" s="209">
        <v>682.53</v>
      </c>
      <c r="U257" s="212">
        <v>44561</v>
      </c>
    </row>
    <row r="258" spans="1:21" s="3" customFormat="1" ht="15.75" thickBot="1">
      <c r="A258" s="240"/>
      <c r="B258" s="213" t="s">
        <v>43</v>
      </c>
      <c r="C258" s="214" t="s">
        <v>19</v>
      </c>
      <c r="D258" s="214" t="s">
        <v>19</v>
      </c>
      <c r="E258" s="214" t="s">
        <v>19</v>
      </c>
      <c r="F258" s="214" t="s">
        <v>19</v>
      </c>
      <c r="G258" s="214" t="s">
        <v>19</v>
      </c>
      <c r="H258" s="121">
        <v>1206.3</v>
      </c>
      <c r="I258" s="191">
        <v>1072.7</v>
      </c>
      <c r="J258" s="121">
        <v>658.87</v>
      </c>
      <c r="K258" s="215">
        <v>47</v>
      </c>
      <c r="L258" s="216" t="s">
        <v>19</v>
      </c>
      <c r="M258" s="241">
        <f aca="true" t="shared" si="58" ref="M258:R258">SUM(M253:M257)</f>
        <v>5608571</v>
      </c>
      <c r="N258" s="241">
        <f t="shared" si="58"/>
        <v>0</v>
      </c>
      <c r="O258" s="241">
        <f t="shared" si="58"/>
        <v>2927774.17</v>
      </c>
      <c r="P258" s="241">
        <f t="shared" si="58"/>
        <v>0</v>
      </c>
      <c r="Q258" s="241">
        <f t="shared" si="58"/>
        <v>2680796.83</v>
      </c>
      <c r="R258" s="241">
        <f t="shared" si="58"/>
        <v>0</v>
      </c>
      <c r="S258" s="121" t="s">
        <v>19</v>
      </c>
      <c r="T258" s="121" t="s">
        <v>19</v>
      </c>
      <c r="U258" s="218" t="s">
        <v>19</v>
      </c>
    </row>
    <row r="259" spans="1:21" s="3" customFormat="1" ht="15">
      <c r="A259" s="476" t="s">
        <v>167</v>
      </c>
      <c r="B259" s="478" t="s">
        <v>84</v>
      </c>
      <c r="C259" s="193" t="s">
        <v>48</v>
      </c>
      <c r="D259" s="194">
        <v>1977</v>
      </c>
      <c r="E259" s="194">
        <v>1977</v>
      </c>
      <c r="F259" s="195" t="s">
        <v>104</v>
      </c>
      <c r="G259" s="193">
        <v>3</v>
      </c>
      <c r="H259" s="126">
        <v>1590.6</v>
      </c>
      <c r="I259" s="126">
        <v>1474.9</v>
      </c>
      <c r="J259" s="124">
        <v>666.18</v>
      </c>
      <c r="K259" s="197">
        <v>37</v>
      </c>
      <c r="L259" s="402" t="s">
        <v>51</v>
      </c>
      <c r="M259" s="219">
        <v>3355695</v>
      </c>
      <c r="N259" s="244"/>
      <c r="O259" s="220">
        <f aca="true" t="shared" si="59" ref="O259:O264">M259-Q259</f>
        <v>1751732.68</v>
      </c>
      <c r="P259" s="244"/>
      <c r="Q259" s="220">
        <v>1603962.32</v>
      </c>
      <c r="R259" s="244"/>
      <c r="S259" s="220">
        <v>5037.22</v>
      </c>
      <c r="T259" s="220">
        <v>5037.22</v>
      </c>
      <c r="U259" s="222">
        <v>44561</v>
      </c>
    </row>
    <row r="260" spans="1:21" s="3" customFormat="1" ht="15">
      <c r="A260" s="477"/>
      <c r="B260" s="479"/>
      <c r="C260" s="201" t="s">
        <v>48</v>
      </c>
      <c r="D260" s="202">
        <v>1977</v>
      </c>
      <c r="E260" s="202">
        <v>1977</v>
      </c>
      <c r="F260" s="203" t="s">
        <v>104</v>
      </c>
      <c r="G260" s="201">
        <v>3</v>
      </c>
      <c r="H260" s="127">
        <v>1590.6</v>
      </c>
      <c r="I260" s="127">
        <v>1474.9</v>
      </c>
      <c r="J260" s="125">
        <v>666.18</v>
      </c>
      <c r="K260" s="115">
        <v>37</v>
      </c>
      <c r="L260" s="205" t="s">
        <v>60</v>
      </c>
      <c r="M260" s="237">
        <v>3426327</v>
      </c>
      <c r="N260" s="117"/>
      <c r="O260" s="206">
        <f t="shared" si="59"/>
        <v>1788603.85</v>
      </c>
      <c r="P260" s="117"/>
      <c r="Q260" s="206">
        <v>1637723.15</v>
      </c>
      <c r="R260" s="117"/>
      <c r="S260" s="206">
        <v>2154.11</v>
      </c>
      <c r="T260" s="206">
        <v>2154.11</v>
      </c>
      <c r="U260" s="208">
        <v>44561</v>
      </c>
    </row>
    <row r="261" spans="1:21" s="3" customFormat="1" ht="15">
      <c r="A261" s="477"/>
      <c r="B261" s="479"/>
      <c r="C261" s="201" t="s">
        <v>48</v>
      </c>
      <c r="D261" s="202">
        <v>1977</v>
      </c>
      <c r="E261" s="202">
        <v>1977</v>
      </c>
      <c r="F261" s="203" t="s">
        <v>104</v>
      </c>
      <c r="G261" s="201">
        <v>3</v>
      </c>
      <c r="H261" s="127">
        <v>1590.6</v>
      </c>
      <c r="I261" s="127">
        <v>1474.9</v>
      </c>
      <c r="J261" s="125">
        <v>666.18</v>
      </c>
      <c r="K261" s="115">
        <v>37</v>
      </c>
      <c r="L261" s="205" t="s">
        <v>61</v>
      </c>
      <c r="M261" s="237">
        <v>1696677</v>
      </c>
      <c r="N261" s="117"/>
      <c r="O261" s="206">
        <f t="shared" si="59"/>
        <v>885695.68</v>
      </c>
      <c r="P261" s="117"/>
      <c r="Q261" s="206">
        <v>810981.32</v>
      </c>
      <c r="R261" s="117"/>
      <c r="S261" s="206">
        <v>1066.69</v>
      </c>
      <c r="T261" s="206">
        <v>1066.69</v>
      </c>
      <c r="U261" s="208">
        <v>44561</v>
      </c>
    </row>
    <row r="262" spans="1:21" s="3" customFormat="1" ht="15">
      <c r="A262" s="477"/>
      <c r="B262" s="479"/>
      <c r="C262" s="201" t="s">
        <v>48</v>
      </c>
      <c r="D262" s="202">
        <v>1977</v>
      </c>
      <c r="E262" s="202">
        <v>1977</v>
      </c>
      <c r="F262" s="203" t="s">
        <v>104</v>
      </c>
      <c r="G262" s="201">
        <v>3</v>
      </c>
      <c r="H262" s="127">
        <v>1590.6</v>
      </c>
      <c r="I262" s="127">
        <v>1474.9</v>
      </c>
      <c r="J262" s="125">
        <v>666.18</v>
      </c>
      <c r="K262" s="115">
        <v>37</v>
      </c>
      <c r="L262" s="205" t="s">
        <v>62</v>
      </c>
      <c r="M262" s="237">
        <v>653864</v>
      </c>
      <c r="N262" s="117"/>
      <c r="O262" s="206">
        <f t="shared" si="59"/>
        <v>341328.68</v>
      </c>
      <c r="P262" s="117"/>
      <c r="Q262" s="206">
        <v>312535.32</v>
      </c>
      <c r="R262" s="117"/>
      <c r="S262" s="206">
        <v>411.08</v>
      </c>
      <c r="T262" s="206">
        <v>411.08</v>
      </c>
      <c r="U262" s="208">
        <v>44561</v>
      </c>
    </row>
    <row r="263" spans="1:21" s="3" customFormat="1" ht="15">
      <c r="A263" s="477"/>
      <c r="B263" s="479"/>
      <c r="C263" s="201" t="s">
        <v>48</v>
      </c>
      <c r="D263" s="202">
        <v>1977</v>
      </c>
      <c r="E263" s="202">
        <v>1977</v>
      </c>
      <c r="F263" s="203" t="s">
        <v>104</v>
      </c>
      <c r="G263" s="201">
        <v>3</v>
      </c>
      <c r="H263" s="127">
        <v>1590.6</v>
      </c>
      <c r="I263" s="127">
        <v>1474.9</v>
      </c>
      <c r="J263" s="125">
        <v>666.18</v>
      </c>
      <c r="K263" s="115">
        <v>37</v>
      </c>
      <c r="L263" s="205" t="s">
        <v>92</v>
      </c>
      <c r="M263" s="237">
        <v>532835</v>
      </c>
      <c r="N263" s="117"/>
      <c r="O263" s="206">
        <f t="shared" si="59"/>
        <v>278149.38</v>
      </c>
      <c r="P263" s="117"/>
      <c r="Q263" s="206">
        <v>254685.62</v>
      </c>
      <c r="R263" s="117"/>
      <c r="S263" s="206">
        <v>334.99</v>
      </c>
      <c r="T263" s="206">
        <v>334.99</v>
      </c>
      <c r="U263" s="208">
        <v>44561</v>
      </c>
    </row>
    <row r="264" spans="1:21" s="3" customFormat="1" ht="15">
      <c r="A264" s="477"/>
      <c r="B264" s="484"/>
      <c r="C264" s="201" t="s">
        <v>48</v>
      </c>
      <c r="D264" s="202">
        <v>1977</v>
      </c>
      <c r="E264" s="202">
        <v>1977</v>
      </c>
      <c r="F264" s="203" t="s">
        <v>104</v>
      </c>
      <c r="G264" s="201">
        <v>3</v>
      </c>
      <c r="H264" s="127">
        <v>1590.6</v>
      </c>
      <c r="I264" s="127">
        <v>1474.9</v>
      </c>
      <c r="J264" s="125">
        <v>666.18</v>
      </c>
      <c r="K264" s="115">
        <v>37</v>
      </c>
      <c r="L264" s="205" t="s">
        <v>94</v>
      </c>
      <c r="M264" s="237">
        <v>1085632</v>
      </c>
      <c r="N264" s="117"/>
      <c r="O264" s="206">
        <f t="shared" si="59"/>
        <v>566719.28</v>
      </c>
      <c r="P264" s="117"/>
      <c r="Q264" s="206">
        <v>518912.72</v>
      </c>
      <c r="R264" s="117"/>
      <c r="S264" s="206">
        <v>682.53</v>
      </c>
      <c r="T264" s="206">
        <v>682.53</v>
      </c>
      <c r="U264" s="208">
        <v>44561</v>
      </c>
    </row>
    <row r="265" spans="1:21" s="3" customFormat="1" ht="15.75" thickBot="1">
      <c r="A265" s="240"/>
      <c r="B265" s="213" t="s">
        <v>43</v>
      </c>
      <c r="C265" s="214" t="s">
        <v>19</v>
      </c>
      <c r="D265" s="214" t="s">
        <v>19</v>
      </c>
      <c r="E265" s="214" t="s">
        <v>19</v>
      </c>
      <c r="F265" s="214" t="s">
        <v>19</v>
      </c>
      <c r="G265" s="214" t="s">
        <v>19</v>
      </c>
      <c r="H265" s="121">
        <v>1590.6</v>
      </c>
      <c r="I265" s="121">
        <v>1474.9</v>
      </c>
      <c r="J265" s="121">
        <v>666.18</v>
      </c>
      <c r="K265" s="215">
        <v>37</v>
      </c>
      <c r="L265" s="216" t="s">
        <v>19</v>
      </c>
      <c r="M265" s="241">
        <f aca="true" t="shared" si="60" ref="M265:R265">SUM(M259:M264)</f>
        <v>10751030</v>
      </c>
      <c r="N265" s="241">
        <f t="shared" si="60"/>
        <v>0</v>
      </c>
      <c r="O265" s="241">
        <f t="shared" si="60"/>
        <v>5612229.55</v>
      </c>
      <c r="P265" s="241">
        <f t="shared" si="60"/>
        <v>0</v>
      </c>
      <c r="Q265" s="241">
        <f t="shared" si="60"/>
        <v>5138800.449999999</v>
      </c>
      <c r="R265" s="241">
        <f t="shared" si="60"/>
        <v>0</v>
      </c>
      <c r="S265" s="121" t="s">
        <v>19</v>
      </c>
      <c r="T265" s="121" t="s">
        <v>19</v>
      </c>
      <c r="U265" s="218" t="s">
        <v>19</v>
      </c>
    </row>
    <row r="266" spans="1:21" s="3" customFormat="1" ht="15.75" thickBot="1">
      <c r="A266" s="476" t="s">
        <v>168</v>
      </c>
      <c r="B266" s="478" t="s">
        <v>106</v>
      </c>
      <c r="C266" s="193" t="s">
        <v>48</v>
      </c>
      <c r="D266" s="194">
        <v>1973</v>
      </c>
      <c r="E266" s="194">
        <v>1973</v>
      </c>
      <c r="F266" s="195" t="s">
        <v>99</v>
      </c>
      <c r="G266" s="193">
        <v>4</v>
      </c>
      <c r="H266" s="148">
        <v>3490.7</v>
      </c>
      <c r="I266" s="148">
        <v>3189.5</v>
      </c>
      <c r="J266" s="255">
        <v>1440</v>
      </c>
      <c r="K266" s="197">
        <v>116</v>
      </c>
      <c r="L266" s="276" t="s">
        <v>93</v>
      </c>
      <c r="M266" s="219">
        <v>278209</v>
      </c>
      <c r="N266" s="124"/>
      <c r="O266" s="198">
        <f>M266-Q266</f>
        <v>145230.06</v>
      </c>
      <c r="P266" s="153"/>
      <c r="Q266" s="198">
        <v>132978.94</v>
      </c>
      <c r="R266" s="153"/>
      <c r="S266" s="198">
        <f>M266/H266</f>
        <v>79.70006015985332</v>
      </c>
      <c r="T266" s="198">
        <v>79.7</v>
      </c>
      <c r="U266" s="200">
        <v>44561</v>
      </c>
    </row>
    <row r="267" spans="1:21" s="3" customFormat="1" ht="15">
      <c r="A267" s="477"/>
      <c r="B267" s="484"/>
      <c r="C267" s="201" t="s">
        <v>48</v>
      </c>
      <c r="D267" s="202">
        <v>1973</v>
      </c>
      <c r="E267" s="202">
        <v>1973</v>
      </c>
      <c r="F267" s="203" t="s">
        <v>99</v>
      </c>
      <c r="G267" s="201">
        <v>4</v>
      </c>
      <c r="H267" s="149">
        <v>3490.7</v>
      </c>
      <c r="I267" s="149">
        <v>3189.5</v>
      </c>
      <c r="J267" s="258">
        <v>1440</v>
      </c>
      <c r="K267" s="115">
        <v>116</v>
      </c>
      <c r="L267" s="205" t="s">
        <v>94</v>
      </c>
      <c r="M267" s="237">
        <v>1476566</v>
      </c>
      <c r="N267" s="125"/>
      <c r="O267" s="206">
        <f>M267-Q267</f>
        <v>770793.81</v>
      </c>
      <c r="P267" s="125"/>
      <c r="Q267" s="206">
        <v>705772.19</v>
      </c>
      <c r="R267" s="125"/>
      <c r="S267" s="198">
        <f>M267/H267</f>
        <v>422.9999713524508</v>
      </c>
      <c r="T267" s="206">
        <v>423</v>
      </c>
      <c r="U267" s="208">
        <v>44561</v>
      </c>
    </row>
    <row r="268" spans="1:21" s="3" customFormat="1" ht="15.75" thickBot="1">
      <c r="A268" s="240"/>
      <c r="B268" s="260" t="s">
        <v>43</v>
      </c>
      <c r="C268" s="214" t="s">
        <v>19</v>
      </c>
      <c r="D268" s="214" t="s">
        <v>19</v>
      </c>
      <c r="E268" s="214" t="s">
        <v>19</v>
      </c>
      <c r="F268" s="214" t="s">
        <v>19</v>
      </c>
      <c r="G268" s="214" t="s">
        <v>19</v>
      </c>
      <c r="H268" s="121">
        <v>3490.7</v>
      </c>
      <c r="I268" s="121">
        <v>3189.5</v>
      </c>
      <c r="J268" s="121">
        <v>1440</v>
      </c>
      <c r="K268" s="215">
        <v>116</v>
      </c>
      <c r="L268" s="216" t="s">
        <v>19</v>
      </c>
      <c r="M268" s="241">
        <f aca="true" t="shared" si="61" ref="M268:R268">SUM(M266:M267)</f>
        <v>1754775</v>
      </c>
      <c r="N268" s="241">
        <f t="shared" si="61"/>
        <v>0</v>
      </c>
      <c r="O268" s="241">
        <f t="shared" si="61"/>
        <v>916023.8700000001</v>
      </c>
      <c r="P268" s="241">
        <f t="shared" si="61"/>
        <v>0</v>
      </c>
      <c r="Q268" s="241">
        <f t="shared" si="61"/>
        <v>838751.1299999999</v>
      </c>
      <c r="R268" s="241">
        <f t="shared" si="61"/>
        <v>0</v>
      </c>
      <c r="S268" s="121" t="s">
        <v>19</v>
      </c>
      <c r="T268" s="121" t="s">
        <v>19</v>
      </c>
      <c r="U268" s="218" t="s">
        <v>19</v>
      </c>
    </row>
    <row r="269" spans="1:21" ht="15">
      <c r="A269" s="322">
        <v>32</v>
      </c>
      <c r="B269" s="336" t="s">
        <v>135</v>
      </c>
      <c r="C269" s="317" t="s">
        <v>48</v>
      </c>
      <c r="D269" s="323">
        <v>1975</v>
      </c>
      <c r="E269" s="323">
        <v>1975</v>
      </c>
      <c r="F269" s="167" t="s">
        <v>99</v>
      </c>
      <c r="G269" s="317">
        <v>4</v>
      </c>
      <c r="H269" s="143">
        <v>3482.9</v>
      </c>
      <c r="I269" s="143">
        <v>3171.6</v>
      </c>
      <c r="J269" s="143">
        <v>1440</v>
      </c>
      <c r="K269" s="318">
        <v>151</v>
      </c>
      <c r="L269" s="276" t="s">
        <v>93</v>
      </c>
      <c r="M269" s="398">
        <v>277587</v>
      </c>
      <c r="N269" s="318"/>
      <c r="O269" s="356">
        <f>M269-Q269</f>
        <v>144905.37</v>
      </c>
      <c r="P269" s="357"/>
      <c r="Q269" s="356">
        <v>132681.63</v>
      </c>
      <c r="R269" s="357"/>
      <c r="S269" s="198">
        <f>M269/H269</f>
        <v>79.69996267478251</v>
      </c>
      <c r="T269" s="198">
        <v>79.7</v>
      </c>
      <c r="U269" s="200">
        <v>44561</v>
      </c>
    </row>
    <row r="270" spans="1:21" ht="15.75" thickBot="1">
      <c r="A270" s="321"/>
      <c r="B270" s="213" t="s">
        <v>43</v>
      </c>
      <c r="C270" s="214" t="s">
        <v>19</v>
      </c>
      <c r="D270" s="214" t="s">
        <v>19</v>
      </c>
      <c r="E270" s="214" t="s">
        <v>19</v>
      </c>
      <c r="F270" s="214" t="s">
        <v>19</v>
      </c>
      <c r="G270" s="214" t="s">
        <v>19</v>
      </c>
      <c r="H270" s="121">
        <v>3482.9</v>
      </c>
      <c r="I270" s="121">
        <v>3171.6</v>
      </c>
      <c r="J270" s="121">
        <v>1440</v>
      </c>
      <c r="K270" s="261">
        <v>151</v>
      </c>
      <c r="L270" s="216" t="s">
        <v>19</v>
      </c>
      <c r="M270" s="241">
        <f aca="true" t="shared" si="62" ref="M270:R270">SUM(M269:M269)</f>
        <v>277587</v>
      </c>
      <c r="N270" s="241">
        <f t="shared" si="62"/>
        <v>0</v>
      </c>
      <c r="O270" s="241">
        <f t="shared" si="62"/>
        <v>144905.37</v>
      </c>
      <c r="P270" s="241">
        <f t="shared" si="62"/>
        <v>0</v>
      </c>
      <c r="Q270" s="241">
        <f t="shared" si="62"/>
        <v>132681.63</v>
      </c>
      <c r="R270" s="241">
        <f t="shared" si="62"/>
        <v>0</v>
      </c>
      <c r="S270" s="121" t="s">
        <v>19</v>
      </c>
      <c r="T270" s="121" t="s">
        <v>19</v>
      </c>
      <c r="U270" s="218" t="s">
        <v>19</v>
      </c>
    </row>
    <row r="271" spans="1:21" s="3" customFormat="1" ht="15">
      <c r="A271" s="476" t="s">
        <v>177</v>
      </c>
      <c r="B271" s="478" t="s">
        <v>107</v>
      </c>
      <c r="C271" s="193" t="s">
        <v>48</v>
      </c>
      <c r="D271" s="194">
        <v>1977</v>
      </c>
      <c r="E271" s="194">
        <v>1977</v>
      </c>
      <c r="F271" s="195" t="s">
        <v>49</v>
      </c>
      <c r="G271" s="193">
        <v>4</v>
      </c>
      <c r="H271" s="388">
        <v>6057.7</v>
      </c>
      <c r="I271" s="389">
        <v>5324.4</v>
      </c>
      <c r="J271" s="124">
        <v>1978</v>
      </c>
      <c r="K271" s="197">
        <v>249</v>
      </c>
      <c r="L271" s="312" t="s">
        <v>93</v>
      </c>
      <c r="M271" s="219">
        <v>568212</v>
      </c>
      <c r="N271" s="124"/>
      <c r="O271" s="220">
        <f>M271-Q271</f>
        <v>296616.81</v>
      </c>
      <c r="P271" s="124"/>
      <c r="Q271" s="220">
        <v>271595.19</v>
      </c>
      <c r="R271" s="124"/>
      <c r="S271" s="220">
        <v>93.79995707941958</v>
      </c>
      <c r="T271" s="220">
        <v>93.8</v>
      </c>
      <c r="U271" s="200">
        <v>44561</v>
      </c>
    </row>
    <row r="272" spans="1:21" s="3" customFormat="1" ht="15">
      <c r="A272" s="477"/>
      <c r="B272" s="484"/>
      <c r="C272" s="201" t="s">
        <v>48</v>
      </c>
      <c r="D272" s="202">
        <v>1977</v>
      </c>
      <c r="E272" s="202">
        <v>1977</v>
      </c>
      <c r="F272" s="203" t="s">
        <v>49</v>
      </c>
      <c r="G272" s="201">
        <v>4</v>
      </c>
      <c r="H272" s="355">
        <v>6057.7</v>
      </c>
      <c r="I272" s="150">
        <v>5324.4</v>
      </c>
      <c r="J272" s="125">
        <v>1978</v>
      </c>
      <c r="K272" s="115">
        <v>249</v>
      </c>
      <c r="L272" s="412" t="s">
        <v>94</v>
      </c>
      <c r="M272" s="237">
        <v>3031334</v>
      </c>
      <c r="N272" s="125"/>
      <c r="O272" s="209">
        <f>M272-Q272</f>
        <v>1582410.45</v>
      </c>
      <c r="P272" s="125"/>
      <c r="Q272" s="209">
        <v>1448923.55</v>
      </c>
      <c r="R272" s="125"/>
      <c r="S272" s="206">
        <v>500.41</v>
      </c>
      <c r="T272" s="206">
        <v>500.41</v>
      </c>
      <c r="U272" s="208">
        <v>44561</v>
      </c>
    </row>
    <row r="273" spans="1:21" s="3" customFormat="1" ht="15.75" thickBot="1">
      <c r="A273" s="240"/>
      <c r="B273" s="260" t="s">
        <v>43</v>
      </c>
      <c r="C273" s="214" t="s">
        <v>19</v>
      </c>
      <c r="D273" s="214" t="s">
        <v>19</v>
      </c>
      <c r="E273" s="214" t="s">
        <v>19</v>
      </c>
      <c r="F273" s="214" t="s">
        <v>19</v>
      </c>
      <c r="G273" s="214" t="s">
        <v>19</v>
      </c>
      <c r="H273" s="121">
        <v>6057.7</v>
      </c>
      <c r="I273" s="121">
        <v>5324.4</v>
      </c>
      <c r="J273" s="121">
        <v>1978</v>
      </c>
      <c r="K273" s="215">
        <v>249</v>
      </c>
      <c r="L273" s="216" t="s">
        <v>19</v>
      </c>
      <c r="M273" s="241">
        <f aca="true" t="shared" si="63" ref="M273:R273">SUM(M271:M272)</f>
        <v>3599546</v>
      </c>
      <c r="N273" s="241">
        <f t="shared" si="63"/>
        <v>0</v>
      </c>
      <c r="O273" s="241">
        <f t="shared" si="63"/>
        <v>1879027.26</v>
      </c>
      <c r="P273" s="241">
        <f t="shared" si="63"/>
        <v>0</v>
      </c>
      <c r="Q273" s="241">
        <f t="shared" si="63"/>
        <v>1720518.74</v>
      </c>
      <c r="R273" s="241">
        <f t="shared" si="63"/>
        <v>0</v>
      </c>
      <c r="S273" s="121" t="s">
        <v>19</v>
      </c>
      <c r="T273" s="121" t="s">
        <v>19</v>
      </c>
      <c r="U273" s="218" t="s">
        <v>19</v>
      </c>
    </row>
    <row r="274" spans="1:21" s="16" customFormat="1" ht="15">
      <c r="A274" s="477" t="s">
        <v>178</v>
      </c>
      <c r="B274" s="551" t="s">
        <v>108</v>
      </c>
      <c r="C274" s="223" t="s">
        <v>48</v>
      </c>
      <c r="D274" s="379">
        <v>1981</v>
      </c>
      <c r="E274" s="379">
        <v>1981</v>
      </c>
      <c r="F274" s="380" t="s">
        <v>49</v>
      </c>
      <c r="G274" s="379">
        <v>4</v>
      </c>
      <c r="H274" s="381">
        <v>5814.2</v>
      </c>
      <c r="I274" s="382">
        <v>3132.3</v>
      </c>
      <c r="J274" s="383">
        <v>2017.7</v>
      </c>
      <c r="K274" s="384">
        <v>214</v>
      </c>
      <c r="L274" s="385" t="s">
        <v>88</v>
      </c>
      <c r="M274" s="386">
        <v>538569</v>
      </c>
      <c r="N274" s="330"/>
      <c r="O274" s="387">
        <f>M274-Q274</f>
        <v>281142.63</v>
      </c>
      <c r="P274" s="383"/>
      <c r="Q274" s="387">
        <v>257426.37</v>
      </c>
      <c r="R274" s="383"/>
      <c r="S274" s="387">
        <v>92.63</v>
      </c>
      <c r="T274" s="387">
        <v>92.63</v>
      </c>
      <c r="U274" s="332">
        <v>44561</v>
      </c>
    </row>
    <row r="275" spans="1:21" s="16" customFormat="1" ht="15">
      <c r="A275" s="477"/>
      <c r="B275" s="551"/>
      <c r="C275" s="201" t="s">
        <v>48</v>
      </c>
      <c r="D275" s="319">
        <v>1981</v>
      </c>
      <c r="E275" s="319">
        <v>1981</v>
      </c>
      <c r="F275" s="168" t="s">
        <v>49</v>
      </c>
      <c r="G275" s="319">
        <v>4</v>
      </c>
      <c r="H275" s="151">
        <v>5814.2</v>
      </c>
      <c r="I275" s="151">
        <v>3132.3</v>
      </c>
      <c r="J275" s="326">
        <v>2017.7</v>
      </c>
      <c r="K275" s="327">
        <v>214</v>
      </c>
      <c r="L275" s="205" t="s">
        <v>60</v>
      </c>
      <c r="M275" s="328">
        <v>7525319</v>
      </c>
      <c r="N275" s="326"/>
      <c r="O275" s="329">
        <f>M275-Q275</f>
        <v>3928350.83</v>
      </c>
      <c r="P275" s="326"/>
      <c r="Q275" s="329">
        <v>3596968.17</v>
      </c>
      <c r="R275" s="326"/>
      <c r="S275" s="329">
        <v>1294.3</v>
      </c>
      <c r="T275" s="329">
        <v>1294.3</v>
      </c>
      <c r="U275" s="208">
        <v>44561</v>
      </c>
    </row>
    <row r="276" spans="1:21" s="16" customFormat="1" ht="15">
      <c r="A276" s="477"/>
      <c r="B276" s="551"/>
      <c r="C276" s="201" t="s">
        <v>48</v>
      </c>
      <c r="D276" s="319">
        <v>1981</v>
      </c>
      <c r="E276" s="319">
        <v>1981</v>
      </c>
      <c r="F276" s="168" t="s">
        <v>49</v>
      </c>
      <c r="G276" s="319">
        <v>4</v>
      </c>
      <c r="H276" s="151">
        <v>5814.2</v>
      </c>
      <c r="I276" s="151">
        <v>3132.3</v>
      </c>
      <c r="J276" s="326">
        <v>2017.7</v>
      </c>
      <c r="K276" s="327">
        <v>214</v>
      </c>
      <c r="L276" s="205" t="s">
        <v>89</v>
      </c>
      <c r="M276" s="328">
        <v>409029</v>
      </c>
      <c r="N276" s="326"/>
      <c r="O276" s="329">
        <f aca="true" t="shared" si="64" ref="O276:O283">M276-Q276</f>
        <v>213520.44</v>
      </c>
      <c r="P276" s="326"/>
      <c r="Q276" s="329">
        <v>195508.56</v>
      </c>
      <c r="R276" s="326"/>
      <c r="S276" s="329">
        <v>70.35</v>
      </c>
      <c r="T276" s="329">
        <v>70.35</v>
      </c>
      <c r="U276" s="208">
        <v>44561</v>
      </c>
    </row>
    <row r="277" spans="1:21" s="16" customFormat="1" ht="15">
      <c r="A277" s="477"/>
      <c r="B277" s="551"/>
      <c r="C277" s="201" t="s">
        <v>48</v>
      </c>
      <c r="D277" s="319">
        <v>1981</v>
      </c>
      <c r="E277" s="319">
        <v>1981</v>
      </c>
      <c r="F277" s="168" t="s">
        <v>49</v>
      </c>
      <c r="G277" s="319">
        <v>4</v>
      </c>
      <c r="H277" s="151">
        <v>5814.2</v>
      </c>
      <c r="I277" s="151">
        <v>3132.3</v>
      </c>
      <c r="J277" s="326">
        <v>2017.7</v>
      </c>
      <c r="K277" s="327">
        <v>214</v>
      </c>
      <c r="L277" s="205" t="s">
        <v>61</v>
      </c>
      <c r="M277" s="328">
        <v>4738108</v>
      </c>
      <c r="N277" s="326"/>
      <c r="O277" s="329">
        <f t="shared" si="64"/>
        <v>2473376.94</v>
      </c>
      <c r="P277" s="326"/>
      <c r="Q277" s="329">
        <v>2264731.06</v>
      </c>
      <c r="R277" s="326"/>
      <c r="S277" s="329">
        <v>814.92</v>
      </c>
      <c r="T277" s="329">
        <v>814.92</v>
      </c>
      <c r="U277" s="208">
        <v>44561</v>
      </c>
    </row>
    <row r="278" spans="1:21" s="16" customFormat="1" ht="25.5">
      <c r="A278" s="477"/>
      <c r="B278" s="551"/>
      <c r="C278" s="201" t="s">
        <v>48</v>
      </c>
      <c r="D278" s="319">
        <v>1981</v>
      </c>
      <c r="E278" s="319">
        <v>1981</v>
      </c>
      <c r="F278" s="168" t="s">
        <v>49</v>
      </c>
      <c r="G278" s="319">
        <v>4</v>
      </c>
      <c r="H278" s="151">
        <v>5814.2</v>
      </c>
      <c r="I278" s="151">
        <v>3132.3</v>
      </c>
      <c r="J278" s="326">
        <v>2017.7</v>
      </c>
      <c r="K278" s="327">
        <v>214</v>
      </c>
      <c r="L278" s="205" t="s">
        <v>90</v>
      </c>
      <c r="M278" s="328">
        <v>409029</v>
      </c>
      <c r="N278" s="326"/>
      <c r="O278" s="329">
        <f t="shared" si="64"/>
        <v>213520.44</v>
      </c>
      <c r="P278" s="326"/>
      <c r="Q278" s="329">
        <v>195508.56</v>
      </c>
      <c r="R278" s="326"/>
      <c r="S278" s="329">
        <v>70.35</v>
      </c>
      <c r="T278" s="329">
        <v>70.35</v>
      </c>
      <c r="U278" s="208">
        <v>44561</v>
      </c>
    </row>
    <row r="279" spans="1:21" s="16" customFormat="1" ht="15">
      <c r="A279" s="477"/>
      <c r="B279" s="551"/>
      <c r="C279" s="201" t="s">
        <v>48</v>
      </c>
      <c r="D279" s="319">
        <v>1981</v>
      </c>
      <c r="E279" s="319">
        <v>1981</v>
      </c>
      <c r="F279" s="168" t="s">
        <v>49</v>
      </c>
      <c r="G279" s="319">
        <v>4</v>
      </c>
      <c r="H279" s="151">
        <v>5814.2</v>
      </c>
      <c r="I279" s="151">
        <v>3132.3</v>
      </c>
      <c r="J279" s="326">
        <v>2017.7</v>
      </c>
      <c r="K279" s="327">
        <v>214</v>
      </c>
      <c r="L279" s="205" t="s">
        <v>62</v>
      </c>
      <c r="M279" s="328">
        <v>2026249</v>
      </c>
      <c r="N279" s="326"/>
      <c r="O279" s="329">
        <f t="shared" si="64"/>
        <v>1057738.1400000001</v>
      </c>
      <c r="P279" s="326"/>
      <c r="Q279" s="329">
        <v>968510.86</v>
      </c>
      <c r="R279" s="326"/>
      <c r="S279" s="329">
        <v>348.5</v>
      </c>
      <c r="T279" s="329">
        <v>348.5</v>
      </c>
      <c r="U279" s="208">
        <v>44561</v>
      </c>
    </row>
    <row r="280" spans="1:21" s="16" customFormat="1" ht="15">
      <c r="A280" s="477"/>
      <c r="B280" s="551"/>
      <c r="C280" s="201" t="s">
        <v>48</v>
      </c>
      <c r="D280" s="319">
        <v>1981</v>
      </c>
      <c r="E280" s="319">
        <v>1981</v>
      </c>
      <c r="F280" s="168" t="s">
        <v>49</v>
      </c>
      <c r="G280" s="319">
        <v>4</v>
      </c>
      <c r="H280" s="151">
        <v>5814.2</v>
      </c>
      <c r="I280" s="151">
        <v>3132.3</v>
      </c>
      <c r="J280" s="326">
        <v>2017.7</v>
      </c>
      <c r="K280" s="327">
        <v>214</v>
      </c>
      <c r="L280" s="205" t="s">
        <v>91</v>
      </c>
      <c r="M280" s="328">
        <v>409029</v>
      </c>
      <c r="N280" s="326"/>
      <c r="O280" s="329">
        <f t="shared" si="64"/>
        <v>213520.44</v>
      </c>
      <c r="P280" s="326"/>
      <c r="Q280" s="329">
        <v>195508.56</v>
      </c>
      <c r="R280" s="326"/>
      <c r="S280" s="329">
        <v>70.35</v>
      </c>
      <c r="T280" s="329">
        <v>70.35</v>
      </c>
      <c r="U280" s="208">
        <v>44561</v>
      </c>
    </row>
    <row r="281" spans="1:21" s="16" customFormat="1" ht="15">
      <c r="A281" s="477"/>
      <c r="B281" s="551"/>
      <c r="C281" s="201" t="s">
        <v>48</v>
      </c>
      <c r="D281" s="319">
        <v>1981</v>
      </c>
      <c r="E281" s="319">
        <v>1981</v>
      </c>
      <c r="F281" s="168" t="s">
        <v>49</v>
      </c>
      <c r="G281" s="319">
        <v>4</v>
      </c>
      <c r="H281" s="151">
        <v>5814.2</v>
      </c>
      <c r="I281" s="151">
        <v>3132.3</v>
      </c>
      <c r="J281" s="326">
        <v>2017.7</v>
      </c>
      <c r="K281" s="327">
        <v>214</v>
      </c>
      <c r="L281" s="205" t="s">
        <v>92</v>
      </c>
      <c r="M281" s="328">
        <v>2352890</v>
      </c>
      <c r="N281" s="326"/>
      <c r="O281" s="329">
        <f t="shared" si="64"/>
        <v>1228250.58</v>
      </c>
      <c r="P281" s="326"/>
      <c r="Q281" s="329">
        <v>1124639.42</v>
      </c>
      <c r="R281" s="326"/>
      <c r="S281" s="329">
        <v>404.68</v>
      </c>
      <c r="T281" s="329">
        <v>404.68</v>
      </c>
      <c r="U281" s="208">
        <v>44561</v>
      </c>
    </row>
    <row r="282" spans="1:21" s="16" customFormat="1" ht="15">
      <c r="A282" s="477"/>
      <c r="B282" s="551"/>
      <c r="C282" s="201" t="s">
        <v>48</v>
      </c>
      <c r="D282" s="319">
        <v>1981</v>
      </c>
      <c r="E282" s="319">
        <v>1981</v>
      </c>
      <c r="F282" s="168" t="s">
        <v>49</v>
      </c>
      <c r="G282" s="319">
        <v>4</v>
      </c>
      <c r="H282" s="151">
        <v>5814.2</v>
      </c>
      <c r="I282" s="151">
        <v>3132.3</v>
      </c>
      <c r="J282" s="326">
        <v>2017.7</v>
      </c>
      <c r="K282" s="327">
        <v>214</v>
      </c>
      <c r="L282" s="205" t="s">
        <v>93</v>
      </c>
      <c r="M282" s="328">
        <v>545372</v>
      </c>
      <c r="N282" s="326"/>
      <c r="O282" s="329">
        <f t="shared" si="64"/>
        <v>284693.92000000004</v>
      </c>
      <c r="P282" s="326"/>
      <c r="Q282" s="329">
        <v>260678.08</v>
      </c>
      <c r="R282" s="326"/>
      <c r="S282" s="329">
        <v>93.8</v>
      </c>
      <c r="T282" s="329">
        <v>93.8</v>
      </c>
      <c r="U282" s="208">
        <v>44561</v>
      </c>
    </row>
    <row r="283" spans="1:21" s="16" customFormat="1" ht="15">
      <c r="A283" s="499"/>
      <c r="B283" s="501"/>
      <c r="C283" s="201" t="s">
        <v>48</v>
      </c>
      <c r="D283" s="319">
        <v>1981</v>
      </c>
      <c r="E283" s="319">
        <v>1981</v>
      </c>
      <c r="F283" s="168" t="s">
        <v>49</v>
      </c>
      <c r="G283" s="319">
        <v>4</v>
      </c>
      <c r="H283" s="151">
        <v>5814.2</v>
      </c>
      <c r="I283" s="151">
        <v>3132.3</v>
      </c>
      <c r="J283" s="330">
        <v>2017.7</v>
      </c>
      <c r="K283" s="327">
        <v>214</v>
      </c>
      <c r="L283" s="205" t="s">
        <v>94</v>
      </c>
      <c r="M283" s="328">
        <v>2909484</v>
      </c>
      <c r="N283" s="326"/>
      <c r="O283" s="329">
        <f t="shared" si="64"/>
        <v>1518802.58</v>
      </c>
      <c r="P283" s="330"/>
      <c r="Q283" s="331">
        <v>1390681.42</v>
      </c>
      <c r="R283" s="330"/>
      <c r="S283" s="331">
        <v>500.41</v>
      </c>
      <c r="T283" s="331">
        <v>500.41</v>
      </c>
      <c r="U283" s="212">
        <v>44561</v>
      </c>
    </row>
    <row r="284" spans="1:21" s="3" customFormat="1" ht="15.75" thickBot="1">
      <c r="A284" s="344"/>
      <c r="B284" s="260" t="s">
        <v>43</v>
      </c>
      <c r="C284" s="214" t="s">
        <v>19</v>
      </c>
      <c r="D284" s="214" t="s">
        <v>19</v>
      </c>
      <c r="E284" s="214" t="s">
        <v>19</v>
      </c>
      <c r="F284" s="214" t="s">
        <v>19</v>
      </c>
      <c r="G284" s="214" t="s">
        <v>19</v>
      </c>
      <c r="H284" s="121">
        <v>5814.2</v>
      </c>
      <c r="I284" s="345">
        <v>3132.3</v>
      </c>
      <c r="J284" s="121">
        <v>2017.7</v>
      </c>
      <c r="K284" s="215">
        <v>214</v>
      </c>
      <c r="L284" s="216" t="s">
        <v>19</v>
      </c>
      <c r="M284" s="241">
        <f aca="true" t="shared" si="65" ref="M284:R284">SUM(M274:M283)</f>
        <v>21863078</v>
      </c>
      <c r="N284" s="241">
        <f t="shared" si="65"/>
        <v>0</v>
      </c>
      <c r="O284" s="241">
        <f t="shared" si="65"/>
        <v>11412916.940000001</v>
      </c>
      <c r="P284" s="241">
        <f t="shared" si="65"/>
        <v>0</v>
      </c>
      <c r="Q284" s="241">
        <f t="shared" si="65"/>
        <v>10450161.059999999</v>
      </c>
      <c r="R284" s="241">
        <f t="shared" si="65"/>
        <v>0</v>
      </c>
      <c r="S284" s="121" t="s">
        <v>19</v>
      </c>
      <c r="T284" s="121" t="s">
        <v>19</v>
      </c>
      <c r="U284" s="218" t="s">
        <v>19</v>
      </c>
    </row>
    <row r="285" spans="1:21" s="3" customFormat="1" ht="28.5" customHeight="1" thickBot="1">
      <c r="A285" s="511" t="s">
        <v>81</v>
      </c>
      <c r="B285" s="512"/>
      <c r="C285" s="512"/>
      <c r="D285" s="512"/>
      <c r="E285" s="512"/>
      <c r="F285" s="512"/>
      <c r="G285" s="512"/>
      <c r="H285" s="512"/>
      <c r="I285" s="512"/>
      <c r="J285" s="512"/>
      <c r="K285" s="512"/>
      <c r="L285" s="512"/>
      <c r="M285" s="512"/>
      <c r="N285" s="512"/>
      <c r="O285" s="512"/>
      <c r="P285" s="512"/>
      <c r="Q285" s="512"/>
      <c r="R285" s="512"/>
      <c r="S285" s="512"/>
      <c r="T285" s="512"/>
      <c r="U285" s="513"/>
    </row>
    <row r="286" spans="1:21" s="3" customFormat="1" ht="15.75" thickBot="1">
      <c r="A286" s="165"/>
      <c r="B286" s="169" t="s">
        <v>115</v>
      </c>
      <c r="C286" s="86" t="s">
        <v>19</v>
      </c>
      <c r="D286" s="86" t="s">
        <v>19</v>
      </c>
      <c r="E286" s="86" t="s">
        <v>19</v>
      </c>
      <c r="F286" s="86" t="s">
        <v>19</v>
      </c>
      <c r="G286" s="86" t="s">
        <v>19</v>
      </c>
      <c r="H286" s="155">
        <f>H292+H298+H300+H303+H307+H310+H315+H320+H323+H328+H333+H336+H347+H350+H353+H355+H362+H365+H368+H375+H384+H387+H392+H395+H397+H400+H407</f>
        <v>103376.86000000002</v>
      </c>
      <c r="I286" s="155">
        <f>I292+I298+I300+I303+I307+I310+I315+I320+I323+I328+I333+I336+I347+I350+I353+I355+I362+I365+I368+I375+I384+I387+I392+I395+I397+I400+I407</f>
        <v>88913.3</v>
      </c>
      <c r="J286" s="155">
        <f>J292+J298+J300+J303+J307+J310+J315+J320+J323+J328+J333+J336+J347+J350+J353+J355+J362+J365+J368+J375+J384+J387+J392+J395+J397+J400+J407</f>
        <v>31363.739999999998</v>
      </c>
      <c r="K286" s="233">
        <f>K292+K298+K300+K303+K307+K310+K315+K320+K323+K328+K333+K336+K347+K350+K353+K355+K362+K365+K368+K375+K384+K387+K392+K395+K397+K400+K407</f>
        <v>3691</v>
      </c>
      <c r="L286" s="62" t="s">
        <v>19</v>
      </c>
      <c r="M286" s="170">
        <f>M292+M298+M300+M303+M307+M310+M315+M320+M323+M328+M333+M336+M347+M350+M353+M355+M362+M365+M368+M375+M384+M387+M392+M395+M397+M400+M407</f>
        <v>132563600</v>
      </c>
      <c r="N286" s="170" t="s">
        <v>189</v>
      </c>
      <c r="O286" s="170">
        <f>O292+O298+O300+O303+O307+O310+O315+O320+O323+O328+O333+O336+O347+O350+O353+O355+O362+O365+O368+O375+O384+O387+O392+O395+O397+O400+O407</f>
        <v>78453853.11</v>
      </c>
      <c r="P286" s="170" t="s">
        <v>189</v>
      </c>
      <c r="Q286" s="170">
        <f>Q292+Q298+Q300+Q303+Q307+Q310+Q315+Q320+Q323+Q328+Q333+Q336+Q347+Q350+Q353+Q355+Q362+Q365+Q368+Q375+Q384+Q387+Q392+Q395+Q397+Q400+Q407</f>
        <v>54109746.89</v>
      </c>
      <c r="R286" s="170" t="s">
        <v>189</v>
      </c>
      <c r="S286" s="62" t="s">
        <v>19</v>
      </c>
      <c r="T286" s="62" t="s">
        <v>19</v>
      </c>
      <c r="U286" s="86" t="s">
        <v>19</v>
      </c>
    </row>
    <row r="287" spans="1:21" s="3" customFormat="1" ht="15">
      <c r="A287" s="476" t="s">
        <v>40</v>
      </c>
      <c r="B287" s="485" t="s">
        <v>171</v>
      </c>
      <c r="C287" s="193" t="s">
        <v>48</v>
      </c>
      <c r="D287" s="193">
        <v>1955</v>
      </c>
      <c r="E287" s="193">
        <v>1955</v>
      </c>
      <c r="F287" s="195" t="s">
        <v>145</v>
      </c>
      <c r="G287" s="193">
        <v>2</v>
      </c>
      <c r="H287" s="124">
        <v>1040.5</v>
      </c>
      <c r="I287" s="124">
        <v>909.6</v>
      </c>
      <c r="J287" s="124">
        <v>902</v>
      </c>
      <c r="K287" s="197">
        <v>40</v>
      </c>
      <c r="L287" s="427" t="s">
        <v>51</v>
      </c>
      <c r="M287" s="219">
        <v>6979234</v>
      </c>
      <c r="N287" s="197"/>
      <c r="O287" s="220">
        <f>M287-Q287</f>
        <v>4130453.6</v>
      </c>
      <c r="P287" s="124"/>
      <c r="Q287" s="220">
        <v>2848780.4</v>
      </c>
      <c r="R287" s="197"/>
      <c r="S287" s="124">
        <v>7737.51</v>
      </c>
      <c r="T287" s="124">
        <v>7737.51</v>
      </c>
      <c r="U287" s="354">
        <v>44926</v>
      </c>
    </row>
    <row r="288" spans="1:21" s="3" customFormat="1" ht="15">
      <c r="A288" s="477"/>
      <c r="B288" s="486"/>
      <c r="C288" s="201" t="s">
        <v>48</v>
      </c>
      <c r="D288" s="201">
        <v>1955</v>
      </c>
      <c r="E288" s="201">
        <v>1955</v>
      </c>
      <c r="F288" s="203" t="s">
        <v>145</v>
      </c>
      <c r="G288" s="201">
        <v>2</v>
      </c>
      <c r="H288" s="125">
        <v>1040.5</v>
      </c>
      <c r="I288" s="125">
        <v>909.6</v>
      </c>
      <c r="J288" s="125">
        <v>902</v>
      </c>
      <c r="K288" s="115">
        <v>40</v>
      </c>
      <c r="L288" s="205" t="s">
        <v>60</v>
      </c>
      <c r="M288" s="237">
        <v>5326143</v>
      </c>
      <c r="N288" s="115"/>
      <c r="O288" s="206">
        <f>M288-Q288</f>
        <v>3152120.5</v>
      </c>
      <c r="P288" s="125"/>
      <c r="Q288" s="206">
        <v>2174022.5</v>
      </c>
      <c r="R288" s="115"/>
      <c r="S288" s="125">
        <v>5118.83</v>
      </c>
      <c r="T288" s="125">
        <v>5118.83</v>
      </c>
      <c r="U288" s="239">
        <v>44926</v>
      </c>
    </row>
    <row r="289" spans="1:21" s="3" customFormat="1" ht="15">
      <c r="A289" s="477"/>
      <c r="B289" s="486"/>
      <c r="C289" s="201" t="s">
        <v>48</v>
      </c>
      <c r="D289" s="201">
        <v>1955</v>
      </c>
      <c r="E289" s="201">
        <v>1955</v>
      </c>
      <c r="F289" s="203" t="s">
        <v>145</v>
      </c>
      <c r="G289" s="201">
        <v>2</v>
      </c>
      <c r="H289" s="125">
        <v>1040.5</v>
      </c>
      <c r="I289" s="125">
        <v>909.6</v>
      </c>
      <c r="J289" s="125">
        <v>902</v>
      </c>
      <c r="K289" s="115">
        <v>40</v>
      </c>
      <c r="L289" s="205" t="s">
        <v>62</v>
      </c>
      <c r="M289" s="237">
        <v>669551</v>
      </c>
      <c r="N289" s="115"/>
      <c r="O289" s="206">
        <f>M289-Q289</f>
        <v>396253.99</v>
      </c>
      <c r="P289" s="125"/>
      <c r="Q289" s="206">
        <v>273297.01</v>
      </c>
      <c r="R289" s="115"/>
      <c r="S289" s="125">
        <v>643.49</v>
      </c>
      <c r="T289" s="125">
        <v>643.49</v>
      </c>
      <c r="U289" s="239">
        <v>44926</v>
      </c>
    </row>
    <row r="290" spans="1:21" s="3" customFormat="1" ht="15">
      <c r="A290" s="477"/>
      <c r="B290" s="486"/>
      <c r="C290" s="201" t="s">
        <v>48</v>
      </c>
      <c r="D290" s="201">
        <v>1955</v>
      </c>
      <c r="E290" s="201">
        <v>1955</v>
      </c>
      <c r="F290" s="203" t="s">
        <v>145</v>
      </c>
      <c r="G290" s="201">
        <v>2</v>
      </c>
      <c r="H290" s="125">
        <v>1040.5</v>
      </c>
      <c r="I290" s="125">
        <v>909.6</v>
      </c>
      <c r="J290" s="125">
        <v>902</v>
      </c>
      <c r="K290" s="115">
        <v>40</v>
      </c>
      <c r="L290" s="205" t="s">
        <v>92</v>
      </c>
      <c r="M290" s="237">
        <v>479140</v>
      </c>
      <c r="N290" s="115"/>
      <c r="O290" s="206">
        <f>M290-Q290</f>
        <v>283564.86</v>
      </c>
      <c r="P290" s="125"/>
      <c r="Q290" s="206">
        <v>195575.14</v>
      </c>
      <c r="R290" s="115"/>
      <c r="S290" s="125">
        <v>460.49</v>
      </c>
      <c r="T290" s="125">
        <v>460.49</v>
      </c>
      <c r="U290" s="239">
        <v>44926</v>
      </c>
    </row>
    <row r="291" spans="1:21" s="3" customFormat="1" ht="15">
      <c r="A291" s="477"/>
      <c r="B291" s="487"/>
      <c r="C291" s="201" t="s">
        <v>48</v>
      </c>
      <c r="D291" s="201">
        <v>1955</v>
      </c>
      <c r="E291" s="201">
        <v>1955</v>
      </c>
      <c r="F291" s="203" t="s">
        <v>145</v>
      </c>
      <c r="G291" s="201">
        <v>2</v>
      </c>
      <c r="H291" s="125">
        <v>1040.5</v>
      </c>
      <c r="I291" s="125">
        <v>909.6</v>
      </c>
      <c r="J291" s="125">
        <v>902</v>
      </c>
      <c r="K291" s="115">
        <v>40</v>
      </c>
      <c r="L291" s="205" t="s">
        <v>94</v>
      </c>
      <c r="M291" s="237">
        <v>1158087</v>
      </c>
      <c r="N291" s="115"/>
      <c r="O291" s="206">
        <f>M291-Q291</f>
        <v>685379.6</v>
      </c>
      <c r="P291" s="125"/>
      <c r="Q291" s="206">
        <v>472707.4</v>
      </c>
      <c r="R291" s="115"/>
      <c r="S291" s="125">
        <v>1113.01</v>
      </c>
      <c r="T291" s="125">
        <v>1113.01</v>
      </c>
      <c r="U291" s="239">
        <v>44926</v>
      </c>
    </row>
    <row r="292" spans="1:21" s="3" customFormat="1" ht="15.75" thickBot="1">
      <c r="A292" s="306"/>
      <c r="B292" s="260" t="s">
        <v>43</v>
      </c>
      <c r="C292" s="214" t="s">
        <v>19</v>
      </c>
      <c r="D292" s="214" t="s">
        <v>19</v>
      </c>
      <c r="E292" s="214" t="s">
        <v>19</v>
      </c>
      <c r="F292" s="214" t="s">
        <v>19</v>
      </c>
      <c r="G292" s="214" t="s">
        <v>19</v>
      </c>
      <c r="H292" s="121">
        <f>H291</f>
        <v>1040.5</v>
      </c>
      <c r="I292" s="121">
        <f>I291</f>
        <v>909.6</v>
      </c>
      <c r="J292" s="121">
        <f>J291</f>
        <v>902</v>
      </c>
      <c r="K292" s="215">
        <f>K291</f>
        <v>40</v>
      </c>
      <c r="L292" s="216" t="s">
        <v>19</v>
      </c>
      <c r="M292" s="241">
        <f aca="true" t="shared" si="66" ref="M292:R292">SUM(M287:M291)</f>
        <v>14612155</v>
      </c>
      <c r="N292" s="241">
        <f t="shared" si="66"/>
        <v>0</v>
      </c>
      <c r="O292" s="241">
        <f t="shared" si="66"/>
        <v>8647772.55</v>
      </c>
      <c r="P292" s="241">
        <f t="shared" si="66"/>
        <v>0</v>
      </c>
      <c r="Q292" s="241">
        <f t="shared" si="66"/>
        <v>5964382.45</v>
      </c>
      <c r="R292" s="241">
        <f t="shared" si="66"/>
        <v>0</v>
      </c>
      <c r="S292" s="121" t="s">
        <v>19</v>
      </c>
      <c r="T292" s="121" t="s">
        <v>19</v>
      </c>
      <c r="U292" s="262" t="s">
        <v>19</v>
      </c>
    </row>
    <row r="293" spans="1:21" s="3" customFormat="1" ht="15">
      <c r="A293" s="476" t="s">
        <v>41</v>
      </c>
      <c r="B293" s="485" t="s">
        <v>170</v>
      </c>
      <c r="C293" s="193" t="s">
        <v>48</v>
      </c>
      <c r="D293" s="193">
        <v>1959</v>
      </c>
      <c r="E293" s="193">
        <v>1959</v>
      </c>
      <c r="F293" s="195" t="s">
        <v>104</v>
      </c>
      <c r="G293" s="193">
        <v>3</v>
      </c>
      <c r="H293" s="124">
        <v>1808.8</v>
      </c>
      <c r="I293" s="124">
        <v>1583.8</v>
      </c>
      <c r="J293" s="124">
        <v>1032</v>
      </c>
      <c r="K293" s="197">
        <v>53</v>
      </c>
      <c r="L293" s="427" t="s">
        <v>50</v>
      </c>
      <c r="M293" s="219">
        <v>222681</v>
      </c>
      <c r="N293" s="197"/>
      <c r="O293" s="220">
        <f>M293-Q293</f>
        <v>131787.18</v>
      </c>
      <c r="P293" s="124"/>
      <c r="Q293" s="220">
        <v>90893.82</v>
      </c>
      <c r="R293" s="197"/>
      <c r="S293" s="124">
        <v>123.11</v>
      </c>
      <c r="T293" s="124">
        <v>123.11</v>
      </c>
      <c r="U293" s="108">
        <v>44926</v>
      </c>
    </row>
    <row r="294" spans="1:21" s="3" customFormat="1" ht="15">
      <c r="A294" s="477"/>
      <c r="B294" s="486"/>
      <c r="C294" s="201" t="s">
        <v>48</v>
      </c>
      <c r="D294" s="201">
        <v>1959</v>
      </c>
      <c r="E294" s="201">
        <v>1959</v>
      </c>
      <c r="F294" s="203" t="s">
        <v>104</v>
      </c>
      <c r="G294" s="201">
        <v>3</v>
      </c>
      <c r="H294" s="125">
        <v>1808.8</v>
      </c>
      <c r="I294" s="125">
        <v>1583.8</v>
      </c>
      <c r="J294" s="125">
        <v>1032</v>
      </c>
      <c r="K294" s="115">
        <v>53</v>
      </c>
      <c r="L294" s="205" t="s">
        <v>88</v>
      </c>
      <c r="M294" s="237">
        <v>172469</v>
      </c>
      <c r="N294" s="115"/>
      <c r="O294" s="206">
        <f>M294-Q294</f>
        <v>102070.69</v>
      </c>
      <c r="P294" s="125"/>
      <c r="Q294" s="206">
        <v>70398.31</v>
      </c>
      <c r="R294" s="115"/>
      <c r="S294" s="125">
        <v>95.35</v>
      </c>
      <c r="T294" s="125">
        <v>95.35</v>
      </c>
      <c r="U294" s="105">
        <v>44926</v>
      </c>
    </row>
    <row r="295" spans="1:21" s="3" customFormat="1" ht="25.5">
      <c r="A295" s="477"/>
      <c r="B295" s="486"/>
      <c r="C295" s="201" t="s">
        <v>48</v>
      </c>
      <c r="D295" s="201">
        <v>1959</v>
      </c>
      <c r="E295" s="201">
        <v>1959</v>
      </c>
      <c r="F295" s="203" t="s">
        <v>104</v>
      </c>
      <c r="G295" s="201">
        <v>3</v>
      </c>
      <c r="H295" s="125">
        <v>1808.8</v>
      </c>
      <c r="I295" s="125">
        <v>1583.8</v>
      </c>
      <c r="J295" s="125">
        <v>1032</v>
      </c>
      <c r="K295" s="115">
        <v>53</v>
      </c>
      <c r="L295" s="205" t="s">
        <v>90</v>
      </c>
      <c r="M295" s="237">
        <v>130993</v>
      </c>
      <c r="N295" s="115"/>
      <c r="O295" s="206">
        <f>M295-Q295</f>
        <v>77524.34</v>
      </c>
      <c r="P295" s="125"/>
      <c r="Q295" s="206">
        <v>53468.66</v>
      </c>
      <c r="R295" s="115"/>
      <c r="S295" s="125">
        <v>72.42</v>
      </c>
      <c r="T295" s="125">
        <v>72.42</v>
      </c>
      <c r="U295" s="105">
        <v>44926</v>
      </c>
    </row>
    <row r="296" spans="1:21" s="3" customFormat="1" ht="15">
      <c r="A296" s="477"/>
      <c r="B296" s="486"/>
      <c r="C296" s="201" t="s">
        <v>48</v>
      </c>
      <c r="D296" s="201">
        <v>1959</v>
      </c>
      <c r="E296" s="201">
        <v>1959</v>
      </c>
      <c r="F296" s="203" t="s">
        <v>104</v>
      </c>
      <c r="G296" s="201">
        <v>3</v>
      </c>
      <c r="H296" s="125">
        <v>1808.8</v>
      </c>
      <c r="I296" s="125">
        <v>1583.8</v>
      </c>
      <c r="J296" s="125">
        <v>1032</v>
      </c>
      <c r="K296" s="115">
        <v>53</v>
      </c>
      <c r="L296" s="205" t="s">
        <v>91</v>
      </c>
      <c r="M296" s="237">
        <v>130993</v>
      </c>
      <c r="N296" s="115"/>
      <c r="O296" s="206">
        <f>M296-Q296</f>
        <v>77524.34</v>
      </c>
      <c r="P296" s="125"/>
      <c r="Q296" s="206">
        <v>53468.66</v>
      </c>
      <c r="R296" s="115"/>
      <c r="S296" s="125">
        <v>72.42</v>
      </c>
      <c r="T296" s="125">
        <v>72.42</v>
      </c>
      <c r="U296" s="105">
        <v>44926</v>
      </c>
    </row>
    <row r="297" spans="1:21" s="3" customFormat="1" ht="15">
      <c r="A297" s="477"/>
      <c r="B297" s="487"/>
      <c r="C297" s="201" t="s">
        <v>48</v>
      </c>
      <c r="D297" s="201">
        <v>1959</v>
      </c>
      <c r="E297" s="201">
        <v>1959</v>
      </c>
      <c r="F297" s="203" t="s">
        <v>104</v>
      </c>
      <c r="G297" s="201">
        <v>3</v>
      </c>
      <c r="H297" s="125">
        <v>1808.8</v>
      </c>
      <c r="I297" s="125">
        <v>1583.8</v>
      </c>
      <c r="J297" s="125">
        <v>1032</v>
      </c>
      <c r="K297" s="115">
        <v>53</v>
      </c>
      <c r="L297" s="205" t="s">
        <v>93</v>
      </c>
      <c r="M297" s="237">
        <v>174640</v>
      </c>
      <c r="N297" s="115"/>
      <c r="O297" s="206">
        <f>M297-Q297</f>
        <v>103355.53</v>
      </c>
      <c r="P297" s="125"/>
      <c r="Q297" s="206">
        <v>71284.47</v>
      </c>
      <c r="R297" s="115"/>
      <c r="S297" s="125">
        <v>96.55</v>
      </c>
      <c r="T297" s="125">
        <v>96.55</v>
      </c>
      <c r="U297" s="105">
        <v>44926</v>
      </c>
    </row>
    <row r="298" spans="1:21" s="3" customFormat="1" ht="15.75" thickBot="1">
      <c r="A298" s="306"/>
      <c r="B298" s="260" t="s">
        <v>43</v>
      </c>
      <c r="C298" s="214" t="s">
        <v>19</v>
      </c>
      <c r="D298" s="214" t="s">
        <v>19</v>
      </c>
      <c r="E298" s="214" t="s">
        <v>19</v>
      </c>
      <c r="F298" s="214" t="s">
        <v>19</v>
      </c>
      <c r="G298" s="214" t="s">
        <v>19</v>
      </c>
      <c r="H298" s="121">
        <f>H297</f>
        <v>1808.8</v>
      </c>
      <c r="I298" s="121">
        <f>I297</f>
        <v>1583.8</v>
      </c>
      <c r="J298" s="121">
        <f>J297</f>
        <v>1032</v>
      </c>
      <c r="K298" s="215">
        <f>K297</f>
        <v>53</v>
      </c>
      <c r="L298" s="216" t="s">
        <v>19</v>
      </c>
      <c r="M298" s="241">
        <f aca="true" t="shared" si="67" ref="M298:R298">SUM(M293:M297)</f>
        <v>831776</v>
      </c>
      <c r="N298" s="241">
        <f t="shared" si="67"/>
        <v>0</v>
      </c>
      <c r="O298" s="241">
        <f t="shared" si="67"/>
        <v>492262.07999999996</v>
      </c>
      <c r="P298" s="241">
        <f t="shared" si="67"/>
        <v>0</v>
      </c>
      <c r="Q298" s="241">
        <f t="shared" si="67"/>
        <v>339513.92000000004</v>
      </c>
      <c r="R298" s="241">
        <f t="shared" si="67"/>
        <v>0</v>
      </c>
      <c r="S298" s="121" t="s">
        <v>19</v>
      </c>
      <c r="T298" s="121" t="s">
        <v>19</v>
      </c>
      <c r="U298" s="262" t="s">
        <v>19</v>
      </c>
    </row>
    <row r="299" spans="1:21" s="3" customFormat="1" ht="15">
      <c r="A299" s="377" t="s">
        <v>54</v>
      </c>
      <c r="B299" s="376" t="s">
        <v>114</v>
      </c>
      <c r="C299" s="40" t="s">
        <v>48</v>
      </c>
      <c r="D299" s="40">
        <v>1986</v>
      </c>
      <c r="E299" s="40">
        <v>1986</v>
      </c>
      <c r="F299" s="42" t="s">
        <v>55</v>
      </c>
      <c r="G299" s="40">
        <v>5</v>
      </c>
      <c r="H299" s="124">
        <v>3103.8</v>
      </c>
      <c r="I299" s="124">
        <v>2778.9</v>
      </c>
      <c r="J299" s="44">
        <v>751.5</v>
      </c>
      <c r="K299" s="43">
        <v>97</v>
      </c>
      <c r="L299" s="47" t="s">
        <v>94</v>
      </c>
      <c r="M299" s="179">
        <v>1547555</v>
      </c>
      <c r="N299" s="49"/>
      <c r="O299" s="179">
        <f>M299-Q299</f>
        <v>915874.74</v>
      </c>
      <c r="P299" s="49"/>
      <c r="Q299" s="179">
        <v>631680.26</v>
      </c>
      <c r="R299" s="49"/>
      <c r="S299" s="179">
        <v>498.6</v>
      </c>
      <c r="T299" s="179">
        <v>498.6</v>
      </c>
      <c r="U299" s="105">
        <v>44926</v>
      </c>
    </row>
    <row r="300" spans="1:21" s="3" customFormat="1" ht="15.75" thickBot="1">
      <c r="A300" s="74"/>
      <c r="B300" s="67" t="s">
        <v>43</v>
      </c>
      <c r="C300" s="52" t="s">
        <v>19</v>
      </c>
      <c r="D300" s="52" t="s">
        <v>19</v>
      </c>
      <c r="E300" s="52" t="s">
        <v>19</v>
      </c>
      <c r="F300" s="52" t="s">
        <v>19</v>
      </c>
      <c r="G300" s="52" t="s">
        <v>19</v>
      </c>
      <c r="H300" s="121">
        <v>3103.8</v>
      </c>
      <c r="I300" s="121">
        <v>2778.9</v>
      </c>
      <c r="J300" s="53">
        <v>751.5</v>
      </c>
      <c r="K300" s="58">
        <v>97</v>
      </c>
      <c r="L300" s="54" t="s">
        <v>19</v>
      </c>
      <c r="M300" s="176">
        <f aca="true" t="shared" si="68" ref="M300:R300">SUM(M299:M299)</f>
        <v>1547555</v>
      </c>
      <c r="N300" s="176">
        <f t="shared" si="68"/>
        <v>0</v>
      </c>
      <c r="O300" s="176">
        <f t="shared" si="68"/>
        <v>915874.74</v>
      </c>
      <c r="P300" s="176">
        <f t="shared" si="68"/>
        <v>0</v>
      </c>
      <c r="Q300" s="176">
        <f t="shared" si="68"/>
        <v>631680.26</v>
      </c>
      <c r="R300" s="176">
        <f t="shared" si="68"/>
        <v>0</v>
      </c>
      <c r="S300" s="53" t="s">
        <v>19</v>
      </c>
      <c r="T300" s="53" t="s">
        <v>19</v>
      </c>
      <c r="U300" s="68" t="s">
        <v>19</v>
      </c>
    </row>
    <row r="301" spans="1:21" s="3" customFormat="1" ht="15">
      <c r="A301" s="508" t="s">
        <v>57</v>
      </c>
      <c r="B301" s="505" t="s">
        <v>120</v>
      </c>
      <c r="C301" s="40" t="s">
        <v>48</v>
      </c>
      <c r="D301" s="40">
        <v>1988</v>
      </c>
      <c r="E301" s="40">
        <v>1988</v>
      </c>
      <c r="F301" s="42" t="s">
        <v>55</v>
      </c>
      <c r="G301" s="40">
        <v>5</v>
      </c>
      <c r="H301" s="124">
        <v>6183.7</v>
      </c>
      <c r="I301" s="124">
        <v>5308.2</v>
      </c>
      <c r="J301" s="44">
        <v>1436</v>
      </c>
      <c r="K301" s="43">
        <v>231</v>
      </c>
      <c r="L301" s="73" t="s">
        <v>89</v>
      </c>
      <c r="M301" s="178">
        <v>261880</v>
      </c>
      <c r="N301" s="44"/>
      <c r="O301" s="180">
        <f>M301-Q301</f>
        <v>154985.95</v>
      </c>
      <c r="P301" s="82"/>
      <c r="Q301" s="180">
        <v>106894.05</v>
      </c>
      <c r="R301" s="82"/>
      <c r="S301" s="180">
        <v>42.35</v>
      </c>
      <c r="T301" s="180">
        <v>42.35</v>
      </c>
      <c r="U301" s="108">
        <v>44926</v>
      </c>
    </row>
    <row r="302" spans="1:21" s="3" customFormat="1" ht="15">
      <c r="A302" s="509"/>
      <c r="B302" s="510"/>
      <c r="C302" s="27" t="s">
        <v>48</v>
      </c>
      <c r="D302" s="27">
        <v>1988</v>
      </c>
      <c r="E302" s="27">
        <v>1988</v>
      </c>
      <c r="F302" s="46" t="s">
        <v>55</v>
      </c>
      <c r="G302" s="27">
        <v>5</v>
      </c>
      <c r="H302" s="125">
        <v>6183.7</v>
      </c>
      <c r="I302" s="125">
        <v>5308.2</v>
      </c>
      <c r="J302" s="49">
        <v>1436</v>
      </c>
      <c r="K302" s="25">
        <v>231</v>
      </c>
      <c r="L302" s="47" t="s">
        <v>61</v>
      </c>
      <c r="M302" s="179">
        <v>3703356</v>
      </c>
      <c r="N302" s="49"/>
      <c r="O302" s="179">
        <f>M302-Q302</f>
        <v>2191721.92</v>
      </c>
      <c r="P302" s="49"/>
      <c r="Q302" s="179">
        <v>1511634.08</v>
      </c>
      <c r="R302" s="49"/>
      <c r="S302" s="179">
        <v>598.89</v>
      </c>
      <c r="T302" s="179">
        <v>598.89</v>
      </c>
      <c r="U302" s="105">
        <v>44926</v>
      </c>
    </row>
    <row r="303" spans="1:21" s="3" customFormat="1" ht="15.75" thickBot="1">
      <c r="A303" s="74"/>
      <c r="B303" s="67" t="s">
        <v>43</v>
      </c>
      <c r="C303" s="52" t="s">
        <v>19</v>
      </c>
      <c r="D303" s="52" t="s">
        <v>19</v>
      </c>
      <c r="E303" s="52" t="s">
        <v>19</v>
      </c>
      <c r="F303" s="52" t="s">
        <v>19</v>
      </c>
      <c r="G303" s="52" t="s">
        <v>19</v>
      </c>
      <c r="H303" s="121">
        <v>6183.7</v>
      </c>
      <c r="I303" s="121">
        <v>5308.2</v>
      </c>
      <c r="J303" s="53">
        <v>1436</v>
      </c>
      <c r="K303" s="58">
        <v>231</v>
      </c>
      <c r="L303" s="54" t="s">
        <v>19</v>
      </c>
      <c r="M303" s="176">
        <f aca="true" t="shared" si="69" ref="M303:R303">SUM(M301:M302)</f>
        <v>3965236</v>
      </c>
      <c r="N303" s="176">
        <f t="shared" si="69"/>
        <v>0</v>
      </c>
      <c r="O303" s="176">
        <f t="shared" si="69"/>
        <v>2346707.87</v>
      </c>
      <c r="P303" s="176">
        <f t="shared" si="69"/>
        <v>0</v>
      </c>
      <c r="Q303" s="176">
        <f t="shared" si="69"/>
        <v>1618528.1300000001</v>
      </c>
      <c r="R303" s="176">
        <f t="shared" si="69"/>
        <v>0</v>
      </c>
      <c r="S303" s="53" t="s">
        <v>19</v>
      </c>
      <c r="T303" s="53" t="s">
        <v>19</v>
      </c>
      <c r="U303" s="85" t="s">
        <v>19</v>
      </c>
    </row>
    <row r="304" spans="1:21" s="3" customFormat="1" ht="15">
      <c r="A304" s="508" t="s">
        <v>59</v>
      </c>
      <c r="B304" s="505" t="s">
        <v>121</v>
      </c>
      <c r="C304" s="40" t="s">
        <v>48</v>
      </c>
      <c r="D304" s="40">
        <v>1990</v>
      </c>
      <c r="E304" s="40">
        <v>1990</v>
      </c>
      <c r="F304" s="42" t="s">
        <v>55</v>
      </c>
      <c r="G304" s="40">
        <v>5</v>
      </c>
      <c r="H304" s="124">
        <v>6831.4</v>
      </c>
      <c r="I304" s="124">
        <v>5570.7</v>
      </c>
      <c r="J304" s="44">
        <v>1566.3</v>
      </c>
      <c r="K304" s="43">
        <v>216</v>
      </c>
      <c r="L304" s="63" t="s">
        <v>50</v>
      </c>
      <c r="M304" s="178">
        <v>202483</v>
      </c>
      <c r="N304" s="44"/>
      <c r="O304" s="180">
        <f>M304-Q304</f>
        <v>119833.59</v>
      </c>
      <c r="P304" s="82"/>
      <c r="Q304" s="180">
        <v>82649.41</v>
      </c>
      <c r="R304" s="82"/>
      <c r="S304" s="180">
        <v>29.64</v>
      </c>
      <c r="T304" s="180">
        <v>29.64</v>
      </c>
      <c r="U304" s="108">
        <v>44926</v>
      </c>
    </row>
    <row r="305" spans="1:21" s="3" customFormat="1" ht="15">
      <c r="A305" s="509"/>
      <c r="B305" s="506"/>
      <c r="C305" s="27" t="s">
        <v>48</v>
      </c>
      <c r="D305" s="27">
        <v>1990</v>
      </c>
      <c r="E305" s="27">
        <v>1990</v>
      </c>
      <c r="F305" s="46" t="s">
        <v>55</v>
      </c>
      <c r="G305" s="27">
        <v>5</v>
      </c>
      <c r="H305" s="125">
        <v>6831.4</v>
      </c>
      <c r="I305" s="125">
        <v>5570.7</v>
      </c>
      <c r="J305" s="49">
        <v>1566.3</v>
      </c>
      <c r="K305" s="25">
        <v>216</v>
      </c>
      <c r="L305" s="64" t="s">
        <v>51</v>
      </c>
      <c r="M305" s="179">
        <v>6812747</v>
      </c>
      <c r="N305" s="49"/>
      <c r="O305" s="179">
        <f>M305-Q305</f>
        <v>4031923.19</v>
      </c>
      <c r="P305" s="49"/>
      <c r="Q305" s="179">
        <v>2780823.81</v>
      </c>
      <c r="R305" s="49"/>
      <c r="S305" s="179">
        <v>4349.58</v>
      </c>
      <c r="T305" s="179">
        <v>4349.58</v>
      </c>
      <c r="U305" s="105">
        <v>44926</v>
      </c>
    </row>
    <row r="306" spans="1:21" s="17" customFormat="1" ht="15">
      <c r="A306" s="509"/>
      <c r="B306" s="506"/>
      <c r="C306" s="27" t="s">
        <v>48</v>
      </c>
      <c r="D306" s="27">
        <v>1990</v>
      </c>
      <c r="E306" s="27">
        <v>1990</v>
      </c>
      <c r="F306" s="46" t="s">
        <v>55</v>
      </c>
      <c r="G306" s="27">
        <v>5</v>
      </c>
      <c r="H306" s="125">
        <v>6831.4</v>
      </c>
      <c r="I306" s="125">
        <v>5570.7</v>
      </c>
      <c r="J306" s="49">
        <v>1566.3</v>
      </c>
      <c r="K306" s="25">
        <v>216</v>
      </c>
      <c r="L306" s="47" t="s">
        <v>94</v>
      </c>
      <c r="M306" s="179">
        <v>3406136</v>
      </c>
      <c r="N306" s="49"/>
      <c r="O306" s="179">
        <f>M306-Q306</f>
        <v>2015821.04</v>
      </c>
      <c r="P306" s="59"/>
      <c r="Q306" s="177">
        <v>1390314.96</v>
      </c>
      <c r="R306" s="59"/>
      <c r="S306" s="177">
        <v>498.6</v>
      </c>
      <c r="T306" s="177">
        <v>498.6</v>
      </c>
      <c r="U306" s="109">
        <v>44926</v>
      </c>
    </row>
    <row r="307" spans="1:21" s="17" customFormat="1" ht="15.75" thickBot="1">
      <c r="A307" s="84"/>
      <c r="B307" s="72" t="s">
        <v>43</v>
      </c>
      <c r="C307" s="86" t="s">
        <v>19</v>
      </c>
      <c r="D307" s="86" t="s">
        <v>19</v>
      </c>
      <c r="E307" s="86" t="s">
        <v>19</v>
      </c>
      <c r="F307" s="86" t="s">
        <v>19</v>
      </c>
      <c r="G307" s="86" t="s">
        <v>19</v>
      </c>
      <c r="H307" s="155">
        <v>6831.4</v>
      </c>
      <c r="I307" s="155">
        <v>5570.7</v>
      </c>
      <c r="J307" s="62">
        <v>1566.3</v>
      </c>
      <c r="K307" s="61">
        <v>216</v>
      </c>
      <c r="L307" s="87" t="s">
        <v>19</v>
      </c>
      <c r="M307" s="173">
        <f aca="true" t="shared" si="70" ref="M307:R307">SUM(M304:M306)</f>
        <v>10421366</v>
      </c>
      <c r="N307" s="173">
        <f t="shared" si="70"/>
        <v>0</v>
      </c>
      <c r="O307" s="173">
        <f t="shared" si="70"/>
        <v>6167577.82</v>
      </c>
      <c r="P307" s="173">
        <f t="shared" si="70"/>
        <v>0</v>
      </c>
      <c r="Q307" s="173">
        <f t="shared" si="70"/>
        <v>4253788.18</v>
      </c>
      <c r="R307" s="173">
        <f t="shared" si="70"/>
        <v>0</v>
      </c>
      <c r="S307" s="62" t="s">
        <v>19</v>
      </c>
      <c r="T307" s="62" t="s">
        <v>19</v>
      </c>
      <c r="U307" s="88" t="s">
        <v>19</v>
      </c>
    </row>
    <row r="308" spans="1:21" s="17" customFormat="1" ht="15">
      <c r="A308" s="508" t="s">
        <v>64</v>
      </c>
      <c r="B308" s="505" t="s">
        <v>124</v>
      </c>
      <c r="C308" s="40" t="s">
        <v>48</v>
      </c>
      <c r="D308" s="40">
        <v>1985</v>
      </c>
      <c r="E308" s="40">
        <v>1985</v>
      </c>
      <c r="F308" s="42" t="s">
        <v>55</v>
      </c>
      <c r="G308" s="40">
        <v>5</v>
      </c>
      <c r="H308" s="124">
        <v>7132.4</v>
      </c>
      <c r="I308" s="124">
        <v>6108.7</v>
      </c>
      <c r="J308" s="44">
        <v>1960</v>
      </c>
      <c r="K308" s="43">
        <v>260</v>
      </c>
      <c r="L308" s="73" t="s">
        <v>93</v>
      </c>
      <c r="M308" s="178">
        <v>402695</v>
      </c>
      <c r="N308" s="44"/>
      <c r="O308" s="180">
        <f>M308-Q308</f>
        <v>238323.15</v>
      </c>
      <c r="P308" s="82"/>
      <c r="Q308" s="180">
        <v>164371.85</v>
      </c>
      <c r="R308" s="82"/>
      <c r="S308" s="180">
        <v>56.46</v>
      </c>
      <c r="T308" s="180">
        <v>56.46</v>
      </c>
      <c r="U308" s="108">
        <v>44926</v>
      </c>
    </row>
    <row r="309" spans="1:21" s="17" customFormat="1" ht="15">
      <c r="A309" s="509"/>
      <c r="B309" s="510"/>
      <c r="C309" s="27" t="s">
        <v>48</v>
      </c>
      <c r="D309" s="27">
        <v>1985</v>
      </c>
      <c r="E309" s="27">
        <v>1985</v>
      </c>
      <c r="F309" s="46" t="s">
        <v>55</v>
      </c>
      <c r="G309" s="27">
        <v>5</v>
      </c>
      <c r="H309" s="125">
        <v>7132.4</v>
      </c>
      <c r="I309" s="125">
        <v>6108.7</v>
      </c>
      <c r="J309" s="49">
        <v>1960</v>
      </c>
      <c r="K309" s="25">
        <v>260</v>
      </c>
      <c r="L309" s="47" t="s">
        <v>94</v>
      </c>
      <c r="M309" s="179">
        <v>3556215</v>
      </c>
      <c r="N309" s="49"/>
      <c r="O309" s="179">
        <f>M309-Q309</f>
        <v>2104640.8600000003</v>
      </c>
      <c r="P309" s="49"/>
      <c r="Q309" s="179">
        <v>1451574.14</v>
      </c>
      <c r="R309" s="49"/>
      <c r="S309" s="179">
        <v>498.6</v>
      </c>
      <c r="T309" s="179">
        <v>498.6</v>
      </c>
      <c r="U309" s="105">
        <v>44926</v>
      </c>
    </row>
    <row r="310" spans="1:21" s="17" customFormat="1" ht="15.75" thickBot="1">
      <c r="A310" s="84"/>
      <c r="B310" s="60" t="s">
        <v>43</v>
      </c>
      <c r="C310" s="34" t="s">
        <v>19</v>
      </c>
      <c r="D310" s="34" t="s">
        <v>19</v>
      </c>
      <c r="E310" s="34" t="s">
        <v>19</v>
      </c>
      <c r="F310" s="34" t="s">
        <v>19</v>
      </c>
      <c r="G310" s="34" t="s">
        <v>19</v>
      </c>
      <c r="H310" s="118">
        <v>7132.4</v>
      </c>
      <c r="I310" s="118">
        <v>6108.7</v>
      </c>
      <c r="J310" s="35">
        <v>1960</v>
      </c>
      <c r="K310" s="36">
        <v>260</v>
      </c>
      <c r="L310" s="37" t="s">
        <v>19</v>
      </c>
      <c r="M310" s="173">
        <f aca="true" t="shared" si="71" ref="M310:R310">SUM(M308:M309)</f>
        <v>3958910</v>
      </c>
      <c r="N310" s="173">
        <f t="shared" si="71"/>
        <v>0</v>
      </c>
      <c r="O310" s="173">
        <f t="shared" si="71"/>
        <v>2342964.0100000002</v>
      </c>
      <c r="P310" s="173">
        <f t="shared" si="71"/>
        <v>0</v>
      </c>
      <c r="Q310" s="173">
        <f t="shared" si="71"/>
        <v>1615945.99</v>
      </c>
      <c r="R310" s="173">
        <f t="shared" si="71"/>
        <v>0</v>
      </c>
      <c r="S310" s="35" t="s">
        <v>19</v>
      </c>
      <c r="T310" s="35" t="s">
        <v>19</v>
      </c>
      <c r="U310" s="75" t="s">
        <v>19</v>
      </c>
    </row>
    <row r="311" spans="1:21" s="3" customFormat="1" ht="15">
      <c r="A311" s="514" t="s">
        <v>66</v>
      </c>
      <c r="B311" s="536" t="s">
        <v>96</v>
      </c>
      <c r="C311" s="40" t="s">
        <v>48</v>
      </c>
      <c r="D311" s="41">
        <v>1965</v>
      </c>
      <c r="E311" s="41">
        <v>1965</v>
      </c>
      <c r="F311" s="42" t="s">
        <v>71</v>
      </c>
      <c r="G311" s="40">
        <v>4</v>
      </c>
      <c r="H311" s="128">
        <v>1645.7</v>
      </c>
      <c r="I311" s="128">
        <v>1524.8</v>
      </c>
      <c r="J311" s="44">
        <v>600</v>
      </c>
      <c r="K311" s="43">
        <v>101</v>
      </c>
      <c r="L311" s="69" t="s">
        <v>88</v>
      </c>
      <c r="M311" s="174">
        <v>175876</v>
      </c>
      <c r="N311" s="65"/>
      <c r="O311" s="180">
        <f>M311-Q311</f>
        <v>104087.02</v>
      </c>
      <c r="P311" s="106"/>
      <c r="Q311" s="180">
        <v>71788.98</v>
      </c>
      <c r="R311" s="107"/>
      <c r="S311" s="82">
        <v>106.87</v>
      </c>
      <c r="T311" s="82">
        <v>106.87</v>
      </c>
      <c r="U311" s="108">
        <v>44926</v>
      </c>
    </row>
    <row r="312" spans="1:21" s="3" customFormat="1" ht="15">
      <c r="A312" s="515"/>
      <c r="B312" s="537"/>
      <c r="C312" s="27" t="s">
        <v>48</v>
      </c>
      <c r="D312" s="363">
        <v>1965</v>
      </c>
      <c r="E312" s="363">
        <v>1965</v>
      </c>
      <c r="F312" s="46" t="s">
        <v>71</v>
      </c>
      <c r="G312" s="27">
        <v>4</v>
      </c>
      <c r="H312" s="129">
        <v>1645.7</v>
      </c>
      <c r="I312" s="129">
        <v>1524.8</v>
      </c>
      <c r="J312" s="49">
        <v>600</v>
      </c>
      <c r="K312" s="362">
        <v>101</v>
      </c>
      <c r="L312" s="47" t="s">
        <v>60</v>
      </c>
      <c r="M312" s="175">
        <v>2295439</v>
      </c>
      <c r="N312" s="30"/>
      <c r="O312" s="179">
        <f>M312-Q312</f>
        <v>1358487.81</v>
      </c>
      <c r="P312" s="48"/>
      <c r="Q312" s="179">
        <v>936951.19</v>
      </c>
      <c r="R312" s="30"/>
      <c r="S312" s="49">
        <v>1394.81</v>
      </c>
      <c r="T312" s="49">
        <v>1394.81</v>
      </c>
      <c r="U312" s="50">
        <v>44926</v>
      </c>
    </row>
    <row r="313" spans="1:21" s="3" customFormat="1" ht="15">
      <c r="A313" s="515"/>
      <c r="B313" s="537"/>
      <c r="C313" s="27" t="s">
        <v>48</v>
      </c>
      <c r="D313" s="363">
        <v>1965</v>
      </c>
      <c r="E313" s="363">
        <v>1965</v>
      </c>
      <c r="F313" s="46" t="s">
        <v>71</v>
      </c>
      <c r="G313" s="27">
        <v>4</v>
      </c>
      <c r="H313" s="129">
        <v>1645.7</v>
      </c>
      <c r="I313" s="129">
        <v>1524.8</v>
      </c>
      <c r="J313" s="49">
        <v>600</v>
      </c>
      <c r="K313" s="362">
        <v>101</v>
      </c>
      <c r="L313" s="70" t="s">
        <v>93</v>
      </c>
      <c r="M313" s="175">
        <v>178098</v>
      </c>
      <c r="N313" s="30"/>
      <c r="O313" s="179">
        <f>M313-Q313</f>
        <v>105402.04</v>
      </c>
      <c r="P313" s="48"/>
      <c r="Q313" s="179">
        <v>72695.96</v>
      </c>
      <c r="R313" s="30"/>
      <c r="S313" s="49">
        <v>108.22</v>
      </c>
      <c r="T313" s="49">
        <v>108.22</v>
      </c>
      <c r="U313" s="50">
        <v>44926</v>
      </c>
    </row>
    <row r="314" spans="1:21" s="3" customFormat="1" ht="15">
      <c r="A314" s="515"/>
      <c r="B314" s="537"/>
      <c r="C314" s="27" t="s">
        <v>48</v>
      </c>
      <c r="D314" s="363">
        <v>1965</v>
      </c>
      <c r="E314" s="363">
        <v>1965</v>
      </c>
      <c r="F314" s="46" t="s">
        <v>71</v>
      </c>
      <c r="G314" s="27">
        <v>4</v>
      </c>
      <c r="H314" s="129">
        <v>1645.7</v>
      </c>
      <c r="I314" s="129">
        <v>1524.8</v>
      </c>
      <c r="J314" s="49">
        <v>600</v>
      </c>
      <c r="K314" s="362">
        <v>101</v>
      </c>
      <c r="L314" s="47" t="s">
        <v>94</v>
      </c>
      <c r="M314" s="175">
        <v>887542</v>
      </c>
      <c r="N314" s="30"/>
      <c r="O314" s="179">
        <f>M314-Q314</f>
        <v>525265.53</v>
      </c>
      <c r="P314" s="48"/>
      <c r="Q314" s="179">
        <v>362276.47</v>
      </c>
      <c r="R314" s="30"/>
      <c r="S314" s="49">
        <v>539.31</v>
      </c>
      <c r="T314" s="49">
        <v>539.31</v>
      </c>
      <c r="U314" s="50">
        <v>44926</v>
      </c>
    </row>
    <row r="315" spans="1:21" s="3" customFormat="1" ht="15.75" thickBot="1">
      <c r="A315" s="71"/>
      <c r="B315" s="67" t="s">
        <v>43</v>
      </c>
      <c r="C315" s="52" t="s">
        <v>19</v>
      </c>
      <c r="D315" s="52" t="s">
        <v>19</v>
      </c>
      <c r="E315" s="52" t="s">
        <v>19</v>
      </c>
      <c r="F315" s="52" t="s">
        <v>19</v>
      </c>
      <c r="G315" s="52" t="s">
        <v>19</v>
      </c>
      <c r="H315" s="121">
        <v>1645.7</v>
      </c>
      <c r="I315" s="121">
        <v>1524.8</v>
      </c>
      <c r="J315" s="53">
        <v>600</v>
      </c>
      <c r="K315" s="58">
        <v>101</v>
      </c>
      <c r="L315" s="54" t="s">
        <v>19</v>
      </c>
      <c r="M315" s="176">
        <f aca="true" t="shared" si="72" ref="M315:R315">SUM(M311:M314)</f>
        <v>3536955</v>
      </c>
      <c r="N315" s="176">
        <f t="shared" si="72"/>
        <v>0</v>
      </c>
      <c r="O315" s="176">
        <f t="shared" si="72"/>
        <v>2093242.4000000001</v>
      </c>
      <c r="P315" s="176">
        <f t="shared" si="72"/>
        <v>0</v>
      </c>
      <c r="Q315" s="176">
        <f t="shared" si="72"/>
        <v>1443712.5999999999</v>
      </c>
      <c r="R315" s="176">
        <f t="shared" si="72"/>
        <v>0</v>
      </c>
      <c r="S315" s="53" t="s">
        <v>19</v>
      </c>
      <c r="T315" s="53" t="s">
        <v>19</v>
      </c>
      <c r="U315" s="68" t="s">
        <v>19</v>
      </c>
    </row>
    <row r="316" spans="1:21" s="17" customFormat="1" ht="15">
      <c r="A316" s="508" t="s">
        <v>68</v>
      </c>
      <c r="B316" s="536" t="s">
        <v>127</v>
      </c>
      <c r="C316" s="40" t="s">
        <v>48</v>
      </c>
      <c r="D316" s="40">
        <v>1967</v>
      </c>
      <c r="E316" s="40">
        <v>1967</v>
      </c>
      <c r="F316" s="42" t="s">
        <v>71</v>
      </c>
      <c r="G316" s="40">
        <v>4</v>
      </c>
      <c r="H316" s="124">
        <v>2164.06</v>
      </c>
      <c r="I316" s="124">
        <v>1949.6</v>
      </c>
      <c r="J316" s="44">
        <v>864</v>
      </c>
      <c r="K316" s="43">
        <v>64</v>
      </c>
      <c r="L316" s="73" t="s">
        <v>91</v>
      </c>
      <c r="M316" s="178">
        <v>175657</v>
      </c>
      <c r="N316" s="44"/>
      <c r="O316" s="180">
        <f>M316-Q316</f>
        <v>103957.41</v>
      </c>
      <c r="P316" s="82"/>
      <c r="Q316" s="180">
        <v>71699.59</v>
      </c>
      <c r="R316" s="82"/>
      <c r="S316" s="180">
        <v>81.17</v>
      </c>
      <c r="T316" s="180">
        <v>81.17</v>
      </c>
      <c r="U316" s="108">
        <v>44926</v>
      </c>
    </row>
    <row r="317" spans="1:21" s="17" customFormat="1" ht="15">
      <c r="A317" s="509"/>
      <c r="B317" s="537"/>
      <c r="C317" s="27" t="s">
        <v>48</v>
      </c>
      <c r="D317" s="27">
        <v>1967</v>
      </c>
      <c r="E317" s="27">
        <v>1967</v>
      </c>
      <c r="F317" s="46" t="s">
        <v>71</v>
      </c>
      <c r="G317" s="27">
        <v>4</v>
      </c>
      <c r="H317" s="125">
        <v>2164.06</v>
      </c>
      <c r="I317" s="125">
        <v>1949.6</v>
      </c>
      <c r="J317" s="49">
        <v>864</v>
      </c>
      <c r="K317" s="362">
        <v>64</v>
      </c>
      <c r="L317" s="47" t="s">
        <v>92</v>
      </c>
      <c r="M317" s="179">
        <v>944353</v>
      </c>
      <c r="N317" s="49"/>
      <c r="O317" s="179">
        <f>M317-Q317</f>
        <v>558887.44</v>
      </c>
      <c r="P317" s="49"/>
      <c r="Q317" s="179">
        <v>385465.56</v>
      </c>
      <c r="R317" s="49"/>
      <c r="S317" s="179">
        <v>436.38</v>
      </c>
      <c r="T317" s="179">
        <v>436.38</v>
      </c>
      <c r="U317" s="50">
        <v>44926</v>
      </c>
    </row>
    <row r="318" spans="1:21" s="17" customFormat="1" ht="15">
      <c r="A318" s="509"/>
      <c r="B318" s="537"/>
      <c r="C318" s="27" t="s">
        <v>48</v>
      </c>
      <c r="D318" s="27">
        <v>1967</v>
      </c>
      <c r="E318" s="27">
        <v>1967</v>
      </c>
      <c r="F318" s="46" t="s">
        <v>71</v>
      </c>
      <c r="G318" s="27">
        <v>4</v>
      </c>
      <c r="H318" s="125">
        <v>2164.06</v>
      </c>
      <c r="I318" s="125">
        <v>1949.6</v>
      </c>
      <c r="J318" s="49">
        <v>864</v>
      </c>
      <c r="K318" s="362">
        <v>64</v>
      </c>
      <c r="L318" s="47" t="s">
        <v>93</v>
      </c>
      <c r="M318" s="179">
        <v>234195</v>
      </c>
      <c r="N318" s="49"/>
      <c r="O318" s="179">
        <f>M318-Q318</f>
        <v>138601.4</v>
      </c>
      <c r="P318" s="49"/>
      <c r="Q318" s="179">
        <v>95593.6</v>
      </c>
      <c r="R318" s="49"/>
      <c r="S318" s="179">
        <v>108.22</v>
      </c>
      <c r="T318" s="179">
        <v>108.22</v>
      </c>
      <c r="U318" s="50">
        <v>44926</v>
      </c>
    </row>
    <row r="319" spans="1:21" s="17" customFormat="1" ht="15">
      <c r="A319" s="509"/>
      <c r="B319" s="537"/>
      <c r="C319" s="27" t="s">
        <v>48</v>
      </c>
      <c r="D319" s="27">
        <v>1967</v>
      </c>
      <c r="E319" s="27">
        <v>1967</v>
      </c>
      <c r="F319" s="46" t="s">
        <v>71</v>
      </c>
      <c r="G319" s="27">
        <v>4</v>
      </c>
      <c r="H319" s="125">
        <v>2164.06</v>
      </c>
      <c r="I319" s="125">
        <v>1949.6</v>
      </c>
      <c r="J319" s="49">
        <v>864</v>
      </c>
      <c r="K319" s="362">
        <v>64</v>
      </c>
      <c r="L319" s="47" t="s">
        <v>94</v>
      </c>
      <c r="M319" s="179">
        <v>1167099</v>
      </c>
      <c r="N319" s="49"/>
      <c r="O319" s="179">
        <f>M319-Q319</f>
        <v>690713.0900000001</v>
      </c>
      <c r="P319" s="59"/>
      <c r="Q319" s="177">
        <v>476385.91</v>
      </c>
      <c r="R319" s="59"/>
      <c r="S319" s="177">
        <v>539.31</v>
      </c>
      <c r="T319" s="177">
        <v>539.31</v>
      </c>
      <c r="U319" s="109">
        <v>44926</v>
      </c>
    </row>
    <row r="320" spans="1:21" s="17" customFormat="1" ht="15.75" thickBot="1">
      <c r="A320" s="74"/>
      <c r="B320" s="51" t="s">
        <v>43</v>
      </c>
      <c r="C320" s="52" t="s">
        <v>19</v>
      </c>
      <c r="D320" s="52" t="s">
        <v>19</v>
      </c>
      <c r="E320" s="52" t="s">
        <v>19</v>
      </c>
      <c r="F320" s="52" t="s">
        <v>19</v>
      </c>
      <c r="G320" s="52" t="s">
        <v>19</v>
      </c>
      <c r="H320" s="121">
        <v>2164.06</v>
      </c>
      <c r="I320" s="121">
        <v>1949.6</v>
      </c>
      <c r="J320" s="53">
        <v>864</v>
      </c>
      <c r="K320" s="58">
        <v>64</v>
      </c>
      <c r="L320" s="54" t="s">
        <v>19</v>
      </c>
      <c r="M320" s="176">
        <f aca="true" t="shared" si="73" ref="M320:R320">SUM(M316:M319)</f>
        <v>2521304</v>
      </c>
      <c r="N320" s="176">
        <f t="shared" si="73"/>
        <v>0</v>
      </c>
      <c r="O320" s="176">
        <f t="shared" si="73"/>
        <v>1492159.34</v>
      </c>
      <c r="P320" s="176">
        <f t="shared" si="73"/>
        <v>0</v>
      </c>
      <c r="Q320" s="176">
        <f t="shared" si="73"/>
        <v>1029144.6599999999</v>
      </c>
      <c r="R320" s="176">
        <f t="shared" si="73"/>
        <v>0</v>
      </c>
      <c r="S320" s="53" t="s">
        <v>19</v>
      </c>
      <c r="T320" s="53" t="s">
        <v>19</v>
      </c>
      <c r="U320" s="57" t="s">
        <v>19</v>
      </c>
    </row>
    <row r="321" spans="1:21" s="17" customFormat="1" ht="15">
      <c r="A321" s="508" t="s">
        <v>69</v>
      </c>
      <c r="B321" s="505" t="s">
        <v>128</v>
      </c>
      <c r="C321" s="40" t="s">
        <v>48</v>
      </c>
      <c r="D321" s="40">
        <v>1967</v>
      </c>
      <c r="E321" s="40">
        <v>1967</v>
      </c>
      <c r="F321" s="42" t="s">
        <v>119</v>
      </c>
      <c r="G321" s="40">
        <v>4</v>
      </c>
      <c r="H321" s="124">
        <v>2744.4</v>
      </c>
      <c r="I321" s="124">
        <v>2512.8</v>
      </c>
      <c r="J321" s="44">
        <v>960</v>
      </c>
      <c r="K321" s="43">
        <v>111</v>
      </c>
      <c r="L321" s="73" t="s">
        <v>93</v>
      </c>
      <c r="M321" s="178">
        <v>275126</v>
      </c>
      <c r="N321" s="44"/>
      <c r="O321" s="180">
        <f>M321-Q321</f>
        <v>162825.2</v>
      </c>
      <c r="P321" s="82"/>
      <c r="Q321" s="180">
        <v>112300.8</v>
      </c>
      <c r="R321" s="82"/>
      <c r="S321" s="180">
        <v>100.25</v>
      </c>
      <c r="T321" s="180">
        <v>100.25</v>
      </c>
      <c r="U321" s="108">
        <v>44926</v>
      </c>
    </row>
    <row r="322" spans="1:21" s="17" customFormat="1" ht="15">
      <c r="A322" s="509"/>
      <c r="B322" s="506"/>
      <c r="C322" s="27" t="s">
        <v>48</v>
      </c>
      <c r="D322" s="27">
        <v>1967</v>
      </c>
      <c r="E322" s="27">
        <v>1967</v>
      </c>
      <c r="F322" s="46" t="s">
        <v>119</v>
      </c>
      <c r="G322" s="27">
        <v>4</v>
      </c>
      <c r="H322" s="125">
        <v>2744.4</v>
      </c>
      <c r="I322" s="125">
        <v>2512.8</v>
      </c>
      <c r="J322" s="49">
        <v>960</v>
      </c>
      <c r="K322" s="166">
        <v>111</v>
      </c>
      <c r="L322" s="47" t="s">
        <v>94</v>
      </c>
      <c r="M322" s="179">
        <v>1482964</v>
      </c>
      <c r="N322" s="49"/>
      <c r="O322" s="179">
        <f>M322-Q322</f>
        <v>877648.46</v>
      </c>
      <c r="P322" s="49"/>
      <c r="Q322" s="179">
        <v>605315.54</v>
      </c>
      <c r="R322" s="49"/>
      <c r="S322" s="179">
        <v>540.36</v>
      </c>
      <c r="T322" s="179">
        <v>540.36</v>
      </c>
      <c r="U322" s="50">
        <v>44926</v>
      </c>
    </row>
    <row r="323" spans="1:21" s="17" customFormat="1" ht="15.75" thickBot="1">
      <c r="A323" s="74"/>
      <c r="B323" s="51" t="s">
        <v>43</v>
      </c>
      <c r="C323" s="52" t="s">
        <v>19</v>
      </c>
      <c r="D323" s="52" t="s">
        <v>19</v>
      </c>
      <c r="E323" s="52" t="s">
        <v>19</v>
      </c>
      <c r="F323" s="52" t="s">
        <v>19</v>
      </c>
      <c r="G323" s="52" t="s">
        <v>19</v>
      </c>
      <c r="H323" s="121">
        <v>2744.4</v>
      </c>
      <c r="I323" s="121">
        <v>2512.8</v>
      </c>
      <c r="J323" s="53">
        <v>960</v>
      </c>
      <c r="K323" s="58">
        <v>111</v>
      </c>
      <c r="L323" s="54" t="s">
        <v>19</v>
      </c>
      <c r="M323" s="176">
        <f aca="true" t="shared" si="74" ref="M323:R323">SUM(M321:M322)</f>
        <v>1758090</v>
      </c>
      <c r="N323" s="176">
        <f t="shared" si="74"/>
        <v>0</v>
      </c>
      <c r="O323" s="176">
        <f t="shared" si="74"/>
        <v>1040473.6599999999</v>
      </c>
      <c r="P323" s="176">
        <f t="shared" si="74"/>
        <v>0</v>
      </c>
      <c r="Q323" s="176">
        <f t="shared" si="74"/>
        <v>717616.3400000001</v>
      </c>
      <c r="R323" s="176">
        <f t="shared" si="74"/>
        <v>0</v>
      </c>
      <c r="S323" s="53" t="s">
        <v>19</v>
      </c>
      <c r="T323" s="53" t="s">
        <v>19</v>
      </c>
      <c r="U323" s="57" t="s">
        <v>19</v>
      </c>
    </row>
    <row r="324" spans="1:21" s="17" customFormat="1" ht="15">
      <c r="A324" s="508" t="s">
        <v>73</v>
      </c>
      <c r="B324" s="505" t="s">
        <v>129</v>
      </c>
      <c r="C324" s="27" t="s">
        <v>48</v>
      </c>
      <c r="D324" s="27">
        <v>1976</v>
      </c>
      <c r="E324" s="27">
        <v>1976</v>
      </c>
      <c r="F324" s="77" t="s">
        <v>49</v>
      </c>
      <c r="G324" s="27">
        <v>4</v>
      </c>
      <c r="H324" s="125">
        <v>4560</v>
      </c>
      <c r="I324" s="125">
        <v>3186.8</v>
      </c>
      <c r="J324" s="49">
        <v>1068</v>
      </c>
      <c r="K324" s="339">
        <v>121</v>
      </c>
      <c r="L324" s="47" t="s">
        <v>93</v>
      </c>
      <c r="M324" s="179">
        <v>427728</v>
      </c>
      <c r="N324" s="49"/>
      <c r="O324" s="179">
        <f>M324-Q324</f>
        <v>253138.19</v>
      </c>
      <c r="P324" s="49"/>
      <c r="Q324" s="179">
        <v>174589.81</v>
      </c>
      <c r="R324" s="49"/>
      <c r="S324" s="179">
        <v>93.8</v>
      </c>
      <c r="T324" s="179">
        <v>93.8</v>
      </c>
      <c r="U324" s="187">
        <v>44926</v>
      </c>
    </row>
    <row r="325" spans="1:21" s="17" customFormat="1" ht="15">
      <c r="A325" s="509"/>
      <c r="B325" s="506"/>
      <c r="C325" s="27" t="s">
        <v>48</v>
      </c>
      <c r="D325" s="27">
        <v>1976</v>
      </c>
      <c r="E325" s="27">
        <v>1976</v>
      </c>
      <c r="F325" s="77" t="s">
        <v>49</v>
      </c>
      <c r="G325" s="27">
        <v>4</v>
      </c>
      <c r="H325" s="125">
        <v>4560</v>
      </c>
      <c r="I325" s="125">
        <v>3186.8</v>
      </c>
      <c r="J325" s="49">
        <v>1068</v>
      </c>
      <c r="K325" s="378">
        <v>121</v>
      </c>
      <c r="L325" s="47" t="s">
        <v>94</v>
      </c>
      <c r="M325" s="179">
        <v>2281870</v>
      </c>
      <c r="N325" s="49"/>
      <c r="O325" s="177">
        <f>M325-Q325</f>
        <v>1350457.3900000001</v>
      </c>
      <c r="P325" s="59"/>
      <c r="Q325" s="177">
        <v>931412.61</v>
      </c>
      <c r="R325" s="59"/>
      <c r="S325" s="177">
        <v>500.41</v>
      </c>
      <c r="T325" s="177">
        <v>500.41</v>
      </c>
      <c r="U325" s="184">
        <v>44926</v>
      </c>
    </row>
    <row r="326" spans="1:21" s="17" customFormat="1" ht="15">
      <c r="A326" s="509"/>
      <c r="B326" s="506"/>
      <c r="C326" s="201" t="s">
        <v>48</v>
      </c>
      <c r="D326" s="201">
        <v>1976</v>
      </c>
      <c r="E326" s="201">
        <v>1976</v>
      </c>
      <c r="F326" s="168" t="s">
        <v>49</v>
      </c>
      <c r="G326" s="201">
        <v>4</v>
      </c>
      <c r="H326" s="125">
        <v>4560</v>
      </c>
      <c r="I326" s="125">
        <v>3186.8</v>
      </c>
      <c r="J326" s="125">
        <v>1068</v>
      </c>
      <c r="K326" s="115">
        <v>121</v>
      </c>
      <c r="L326" s="205" t="s">
        <v>89</v>
      </c>
      <c r="M326" s="206">
        <v>320796</v>
      </c>
      <c r="N326" s="125"/>
      <c r="O326" s="209">
        <f>M326-Q326</f>
        <v>189853.64</v>
      </c>
      <c r="P326" s="154"/>
      <c r="Q326" s="209">
        <v>130942.36</v>
      </c>
      <c r="R326" s="154"/>
      <c r="S326" s="209">
        <v>70.35</v>
      </c>
      <c r="T326" s="209">
        <v>70.35</v>
      </c>
      <c r="U326" s="472">
        <v>44926</v>
      </c>
    </row>
    <row r="327" spans="1:21" s="17" customFormat="1" ht="15">
      <c r="A327" s="509"/>
      <c r="B327" s="506"/>
      <c r="C327" s="201" t="s">
        <v>48</v>
      </c>
      <c r="D327" s="201">
        <v>1976</v>
      </c>
      <c r="E327" s="201">
        <v>1976</v>
      </c>
      <c r="F327" s="168" t="s">
        <v>49</v>
      </c>
      <c r="G327" s="201">
        <v>4</v>
      </c>
      <c r="H327" s="125">
        <v>4560</v>
      </c>
      <c r="I327" s="125">
        <v>3186.8</v>
      </c>
      <c r="J327" s="125">
        <v>1068</v>
      </c>
      <c r="K327" s="115">
        <v>121</v>
      </c>
      <c r="L327" s="205" t="s">
        <v>61</v>
      </c>
      <c r="M327" s="206">
        <v>3716035</v>
      </c>
      <c r="N327" s="125"/>
      <c r="O327" s="209">
        <f>M327-Q327</f>
        <v>2199225.6100000003</v>
      </c>
      <c r="P327" s="154"/>
      <c r="Q327" s="209">
        <v>1516809.39</v>
      </c>
      <c r="R327" s="154"/>
      <c r="S327" s="209">
        <v>814.92</v>
      </c>
      <c r="T327" s="209">
        <v>814.92</v>
      </c>
      <c r="U327" s="472">
        <v>44926</v>
      </c>
    </row>
    <row r="328" spans="1:21" s="17" customFormat="1" ht="15.75" thickBot="1">
      <c r="A328" s="74"/>
      <c r="B328" s="51" t="s">
        <v>43</v>
      </c>
      <c r="C328" s="52" t="s">
        <v>19</v>
      </c>
      <c r="D328" s="52" t="s">
        <v>19</v>
      </c>
      <c r="E328" s="52" t="s">
        <v>19</v>
      </c>
      <c r="F328" s="52" t="s">
        <v>19</v>
      </c>
      <c r="G328" s="52" t="s">
        <v>19</v>
      </c>
      <c r="H328" s="121">
        <v>4560</v>
      </c>
      <c r="I328" s="121">
        <v>3186.8</v>
      </c>
      <c r="J328" s="53">
        <v>1068</v>
      </c>
      <c r="K328" s="58">
        <v>121</v>
      </c>
      <c r="L328" s="54" t="s">
        <v>19</v>
      </c>
      <c r="M328" s="176">
        <f aca="true" t="shared" si="75" ref="M328:R328">SUM(M324:M327)</f>
        <v>6746429</v>
      </c>
      <c r="N328" s="176">
        <f t="shared" si="75"/>
        <v>0</v>
      </c>
      <c r="O328" s="176">
        <f t="shared" si="75"/>
        <v>3992674.8300000005</v>
      </c>
      <c r="P328" s="176">
        <f t="shared" si="75"/>
        <v>0</v>
      </c>
      <c r="Q328" s="176">
        <f t="shared" si="75"/>
        <v>2753754.17</v>
      </c>
      <c r="R328" s="176">
        <f t="shared" si="75"/>
        <v>0</v>
      </c>
      <c r="S328" s="53" t="s">
        <v>19</v>
      </c>
      <c r="T328" s="53" t="s">
        <v>19</v>
      </c>
      <c r="U328" s="57" t="s">
        <v>19</v>
      </c>
    </row>
    <row r="329" spans="1:21" s="17" customFormat="1" ht="15">
      <c r="A329" s="508" t="s">
        <v>75</v>
      </c>
      <c r="B329" s="505" t="s">
        <v>130</v>
      </c>
      <c r="C329" s="40" t="s">
        <v>48</v>
      </c>
      <c r="D329" s="40">
        <v>1975</v>
      </c>
      <c r="E329" s="40">
        <v>1975</v>
      </c>
      <c r="F329" s="76" t="s">
        <v>49</v>
      </c>
      <c r="G329" s="40">
        <v>4</v>
      </c>
      <c r="H329" s="124">
        <v>3532.9</v>
      </c>
      <c r="I329" s="124">
        <v>3101.5</v>
      </c>
      <c r="J329" s="44">
        <v>1162</v>
      </c>
      <c r="K329" s="43">
        <v>129</v>
      </c>
      <c r="L329" s="73" t="s">
        <v>89</v>
      </c>
      <c r="M329" s="178">
        <v>248540</v>
      </c>
      <c r="N329" s="44"/>
      <c r="O329" s="180">
        <f>M329-Q329</f>
        <v>147091.06</v>
      </c>
      <c r="P329" s="82"/>
      <c r="Q329" s="180">
        <v>101448.94</v>
      </c>
      <c r="R329" s="82"/>
      <c r="S329" s="180">
        <v>70.35</v>
      </c>
      <c r="T329" s="180">
        <v>70.35</v>
      </c>
      <c r="U329" s="469">
        <v>44926</v>
      </c>
    </row>
    <row r="330" spans="1:21" s="17" customFormat="1" ht="15">
      <c r="A330" s="509"/>
      <c r="B330" s="506"/>
      <c r="C330" s="27" t="s">
        <v>48</v>
      </c>
      <c r="D330" s="27">
        <v>1975</v>
      </c>
      <c r="E330" s="27">
        <v>1975</v>
      </c>
      <c r="F330" s="77" t="s">
        <v>49</v>
      </c>
      <c r="G330" s="27">
        <v>4</v>
      </c>
      <c r="H330" s="125">
        <v>3532.9</v>
      </c>
      <c r="I330" s="125">
        <v>3101.5</v>
      </c>
      <c r="J330" s="49">
        <v>1162</v>
      </c>
      <c r="K330" s="166">
        <v>129</v>
      </c>
      <c r="L330" s="47" t="s">
        <v>61</v>
      </c>
      <c r="M330" s="179">
        <v>2879031</v>
      </c>
      <c r="N330" s="49"/>
      <c r="O330" s="179">
        <f>M330-Q330</f>
        <v>1703869.5</v>
      </c>
      <c r="P330" s="49"/>
      <c r="Q330" s="179">
        <v>1175161.5</v>
      </c>
      <c r="R330" s="49"/>
      <c r="S330" s="179">
        <v>814.92</v>
      </c>
      <c r="T330" s="179">
        <v>814.92</v>
      </c>
      <c r="U330" s="470">
        <v>44926</v>
      </c>
    </row>
    <row r="331" spans="1:21" s="17" customFormat="1" ht="15">
      <c r="A331" s="509"/>
      <c r="B331" s="506"/>
      <c r="C331" s="27" t="s">
        <v>48</v>
      </c>
      <c r="D331" s="27">
        <v>1975</v>
      </c>
      <c r="E331" s="27">
        <v>1975</v>
      </c>
      <c r="F331" s="77" t="s">
        <v>49</v>
      </c>
      <c r="G331" s="27">
        <v>4</v>
      </c>
      <c r="H331" s="125">
        <v>3532.9</v>
      </c>
      <c r="I331" s="125">
        <v>3101.5</v>
      </c>
      <c r="J331" s="49">
        <v>1162</v>
      </c>
      <c r="K331" s="166">
        <v>129</v>
      </c>
      <c r="L331" s="47" t="s">
        <v>93</v>
      </c>
      <c r="M331" s="179">
        <v>331386</v>
      </c>
      <c r="N331" s="49"/>
      <c r="O331" s="179">
        <f>M331-Q331</f>
        <v>196121.02</v>
      </c>
      <c r="P331" s="49"/>
      <c r="Q331" s="179">
        <v>135264.98</v>
      </c>
      <c r="R331" s="49"/>
      <c r="S331" s="179">
        <v>93.8</v>
      </c>
      <c r="T331" s="179">
        <v>93.8</v>
      </c>
      <c r="U331" s="470">
        <v>44926</v>
      </c>
    </row>
    <row r="332" spans="1:21" s="17" customFormat="1" ht="15">
      <c r="A332" s="509"/>
      <c r="B332" s="510"/>
      <c r="C332" s="27" t="s">
        <v>48</v>
      </c>
      <c r="D332" s="27">
        <v>1975</v>
      </c>
      <c r="E332" s="27">
        <v>1975</v>
      </c>
      <c r="F332" s="77" t="s">
        <v>49</v>
      </c>
      <c r="G332" s="27">
        <v>4</v>
      </c>
      <c r="H332" s="125">
        <v>3532.9</v>
      </c>
      <c r="I332" s="125">
        <v>3101.5</v>
      </c>
      <c r="J332" s="49">
        <v>1162</v>
      </c>
      <c r="K332" s="166">
        <v>129</v>
      </c>
      <c r="L332" s="47" t="s">
        <v>94</v>
      </c>
      <c r="M332" s="179">
        <v>1767898</v>
      </c>
      <c r="N332" s="179"/>
      <c r="O332" s="179">
        <f>M332-Q332</f>
        <v>1046278.24</v>
      </c>
      <c r="P332" s="177"/>
      <c r="Q332" s="177">
        <v>721619.76</v>
      </c>
      <c r="R332" s="177"/>
      <c r="S332" s="177">
        <v>500.41</v>
      </c>
      <c r="T332" s="177">
        <v>500.41</v>
      </c>
      <c r="U332" s="468">
        <v>44926</v>
      </c>
    </row>
    <row r="333" spans="1:21" s="17" customFormat="1" ht="15.75" thickBot="1">
      <c r="A333" s="74"/>
      <c r="B333" s="51" t="s">
        <v>43</v>
      </c>
      <c r="C333" s="52" t="s">
        <v>19</v>
      </c>
      <c r="D333" s="52" t="s">
        <v>19</v>
      </c>
      <c r="E333" s="52" t="s">
        <v>19</v>
      </c>
      <c r="F333" s="52" t="s">
        <v>19</v>
      </c>
      <c r="G333" s="52" t="s">
        <v>19</v>
      </c>
      <c r="H333" s="121">
        <v>3532.9</v>
      </c>
      <c r="I333" s="121">
        <v>3101.5</v>
      </c>
      <c r="J333" s="53">
        <v>1162</v>
      </c>
      <c r="K333" s="58">
        <v>129</v>
      </c>
      <c r="L333" s="54" t="s">
        <v>19</v>
      </c>
      <c r="M333" s="176">
        <f aca="true" t="shared" si="76" ref="M333:R333">SUM(M329:M332)</f>
        <v>5226855</v>
      </c>
      <c r="N333" s="176">
        <f t="shared" si="76"/>
        <v>0</v>
      </c>
      <c r="O333" s="176">
        <f t="shared" si="76"/>
        <v>3093359.8200000003</v>
      </c>
      <c r="P333" s="176">
        <f t="shared" si="76"/>
        <v>0</v>
      </c>
      <c r="Q333" s="176">
        <f t="shared" si="76"/>
        <v>2133495.1799999997</v>
      </c>
      <c r="R333" s="176">
        <f t="shared" si="76"/>
        <v>0</v>
      </c>
      <c r="S333" s="53" t="s">
        <v>19</v>
      </c>
      <c r="T333" s="53" t="s">
        <v>19</v>
      </c>
      <c r="U333" s="57" t="s">
        <v>19</v>
      </c>
    </row>
    <row r="334" spans="1:21" s="17" customFormat="1" ht="15">
      <c r="A334" s="538" t="s">
        <v>79</v>
      </c>
      <c r="B334" s="536" t="s">
        <v>131</v>
      </c>
      <c r="C334" s="40" t="s">
        <v>48</v>
      </c>
      <c r="D334" s="40">
        <v>1978</v>
      </c>
      <c r="E334" s="40">
        <v>1978</v>
      </c>
      <c r="F334" s="76" t="s">
        <v>49</v>
      </c>
      <c r="G334" s="40">
        <v>4</v>
      </c>
      <c r="H334" s="124">
        <v>2558.7</v>
      </c>
      <c r="I334" s="124">
        <v>2205.4</v>
      </c>
      <c r="J334" s="44">
        <v>829.6</v>
      </c>
      <c r="K334" s="43">
        <v>80</v>
      </c>
      <c r="L334" s="73" t="s">
        <v>93</v>
      </c>
      <c r="M334" s="178">
        <v>240006</v>
      </c>
      <c r="N334" s="178"/>
      <c r="O334" s="178">
        <f>M334-Q334</f>
        <v>142040.47</v>
      </c>
      <c r="P334" s="178"/>
      <c r="Q334" s="178">
        <v>97965.53</v>
      </c>
      <c r="R334" s="178"/>
      <c r="S334" s="178">
        <v>93.8</v>
      </c>
      <c r="T334" s="178">
        <v>93.8</v>
      </c>
      <c r="U334" s="186">
        <v>44926</v>
      </c>
    </row>
    <row r="335" spans="1:21" s="17" customFormat="1" ht="15">
      <c r="A335" s="539"/>
      <c r="B335" s="537"/>
      <c r="C335" s="27" t="s">
        <v>48</v>
      </c>
      <c r="D335" s="27">
        <v>1978</v>
      </c>
      <c r="E335" s="27">
        <v>1978</v>
      </c>
      <c r="F335" s="77" t="s">
        <v>49</v>
      </c>
      <c r="G335" s="27">
        <v>4</v>
      </c>
      <c r="H335" s="125">
        <v>2558.7</v>
      </c>
      <c r="I335" s="125">
        <v>2205.4</v>
      </c>
      <c r="J335" s="49">
        <v>829.6</v>
      </c>
      <c r="K335" s="166">
        <v>80</v>
      </c>
      <c r="L335" s="47" t="s">
        <v>94</v>
      </c>
      <c r="M335" s="179">
        <v>1280399</v>
      </c>
      <c r="N335" s="179"/>
      <c r="O335" s="179">
        <f>M335-Q335</f>
        <v>757766.35</v>
      </c>
      <c r="P335" s="179"/>
      <c r="Q335" s="179">
        <v>522632.65</v>
      </c>
      <c r="R335" s="179"/>
      <c r="S335" s="177">
        <v>500.41</v>
      </c>
      <c r="T335" s="177">
        <v>500.41</v>
      </c>
      <c r="U335" s="187">
        <v>44926</v>
      </c>
    </row>
    <row r="336" spans="1:21" s="17" customFormat="1" ht="15.75" thickBot="1">
      <c r="A336" s="182"/>
      <c r="B336" s="51" t="s">
        <v>43</v>
      </c>
      <c r="C336" s="52" t="s">
        <v>19</v>
      </c>
      <c r="D336" s="52" t="s">
        <v>19</v>
      </c>
      <c r="E336" s="52" t="s">
        <v>19</v>
      </c>
      <c r="F336" s="52" t="s">
        <v>19</v>
      </c>
      <c r="G336" s="52" t="s">
        <v>19</v>
      </c>
      <c r="H336" s="121">
        <v>2558.7</v>
      </c>
      <c r="I336" s="121">
        <v>2205.4</v>
      </c>
      <c r="J336" s="53">
        <v>829.6</v>
      </c>
      <c r="K336" s="58">
        <v>80</v>
      </c>
      <c r="L336" s="54" t="s">
        <v>19</v>
      </c>
      <c r="M336" s="176">
        <f aca="true" t="shared" si="77" ref="M336:R336">SUM(M334:M335)</f>
        <v>1520405</v>
      </c>
      <c r="N336" s="176">
        <f t="shared" si="77"/>
        <v>0</v>
      </c>
      <c r="O336" s="176">
        <f t="shared" si="77"/>
        <v>899806.82</v>
      </c>
      <c r="P336" s="176">
        <f t="shared" si="77"/>
        <v>0</v>
      </c>
      <c r="Q336" s="176">
        <f t="shared" si="77"/>
        <v>620598.18</v>
      </c>
      <c r="R336" s="176">
        <f t="shared" si="77"/>
        <v>0</v>
      </c>
      <c r="S336" s="53" t="s">
        <v>19</v>
      </c>
      <c r="T336" s="53" t="s">
        <v>19</v>
      </c>
      <c r="U336" s="57" t="s">
        <v>19</v>
      </c>
    </row>
    <row r="337" spans="1:21" s="17" customFormat="1" ht="15">
      <c r="A337" s="508" t="s">
        <v>86</v>
      </c>
      <c r="B337" s="505" t="s">
        <v>132</v>
      </c>
      <c r="C337" s="40" t="s">
        <v>48</v>
      </c>
      <c r="D337" s="40">
        <v>1981</v>
      </c>
      <c r="E337" s="40">
        <v>1981</v>
      </c>
      <c r="F337" s="76" t="s">
        <v>49</v>
      </c>
      <c r="G337" s="40">
        <v>4</v>
      </c>
      <c r="H337" s="124">
        <v>3298.8</v>
      </c>
      <c r="I337" s="153">
        <v>2749.2</v>
      </c>
      <c r="J337" s="44">
        <v>1042</v>
      </c>
      <c r="K337" s="43">
        <v>110</v>
      </c>
      <c r="L337" s="73" t="s">
        <v>88</v>
      </c>
      <c r="M337" s="178">
        <v>305568</v>
      </c>
      <c r="N337" s="178"/>
      <c r="O337" s="180">
        <f>M337-Q337</f>
        <v>180841.4</v>
      </c>
      <c r="P337" s="180"/>
      <c r="Q337" s="180">
        <v>124726.6</v>
      </c>
      <c r="R337" s="180"/>
      <c r="S337" s="180">
        <v>92.63</v>
      </c>
      <c r="T337" s="180">
        <v>92.63</v>
      </c>
      <c r="U337" s="358">
        <v>44926</v>
      </c>
    </row>
    <row r="338" spans="1:21" s="17" customFormat="1" ht="15">
      <c r="A338" s="509"/>
      <c r="B338" s="506"/>
      <c r="C338" s="27" t="s">
        <v>48</v>
      </c>
      <c r="D338" s="27">
        <v>1981</v>
      </c>
      <c r="E338" s="27">
        <v>1981</v>
      </c>
      <c r="F338" s="77" t="s">
        <v>49</v>
      </c>
      <c r="G338" s="27">
        <v>4</v>
      </c>
      <c r="H338" s="125">
        <v>3298.8</v>
      </c>
      <c r="I338" s="125">
        <v>2749.2</v>
      </c>
      <c r="J338" s="49">
        <v>1042</v>
      </c>
      <c r="K338" s="339">
        <v>110</v>
      </c>
      <c r="L338" s="47" t="s">
        <v>60</v>
      </c>
      <c r="M338" s="179">
        <v>4269637</v>
      </c>
      <c r="N338" s="179"/>
      <c r="O338" s="179">
        <f>M338-Q338</f>
        <v>2526858.6100000003</v>
      </c>
      <c r="P338" s="179"/>
      <c r="Q338" s="179">
        <v>1742778.39</v>
      </c>
      <c r="R338" s="179"/>
      <c r="S338" s="179">
        <v>1294.3</v>
      </c>
      <c r="T338" s="179">
        <v>1294.3</v>
      </c>
      <c r="U338" s="187">
        <v>44926</v>
      </c>
    </row>
    <row r="339" spans="1:21" s="17" customFormat="1" ht="15">
      <c r="A339" s="509"/>
      <c r="B339" s="506"/>
      <c r="C339" s="27" t="s">
        <v>48</v>
      </c>
      <c r="D339" s="27">
        <v>1981</v>
      </c>
      <c r="E339" s="27">
        <v>1981</v>
      </c>
      <c r="F339" s="77" t="s">
        <v>49</v>
      </c>
      <c r="G339" s="27">
        <v>4</v>
      </c>
      <c r="H339" s="125">
        <v>3298.8</v>
      </c>
      <c r="I339" s="125">
        <v>2749.2</v>
      </c>
      <c r="J339" s="49">
        <v>1042</v>
      </c>
      <c r="K339" s="339">
        <v>110</v>
      </c>
      <c r="L339" s="47" t="s">
        <v>89</v>
      </c>
      <c r="M339" s="179">
        <v>232071</v>
      </c>
      <c r="N339" s="179"/>
      <c r="O339" s="179">
        <f aca="true" t="shared" si="78" ref="O339:O346">M339-Q339</f>
        <v>137344.37</v>
      </c>
      <c r="P339" s="179"/>
      <c r="Q339" s="179">
        <v>94726.63</v>
      </c>
      <c r="R339" s="179"/>
      <c r="S339" s="179">
        <v>70.35</v>
      </c>
      <c r="T339" s="179">
        <v>70.35</v>
      </c>
      <c r="U339" s="187">
        <v>44926</v>
      </c>
    </row>
    <row r="340" spans="1:21" s="17" customFormat="1" ht="15">
      <c r="A340" s="509"/>
      <c r="B340" s="506"/>
      <c r="C340" s="27" t="s">
        <v>48</v>
      </c>
      <c r="D340" s="27">
        <v>1981</v>
      </c>
      <c r="E340" s="27">
        <v>1981</v>
      </c>
      <c r="F340" s="77" t="s">
        <v>49</v>
      </c>
      <c r="G340" s="27">
        <v>4</v>
      </c>
      <c r="H340" s="125">
        <v>3298.8</v>
      </c>
      <c r="I340" s="125">
        <v>2749.2</v>
      </c>
      <c r="J340" s="49">
        <v>1042</v>
      </c>
      <c r="K340" s="339">
        <v>110</v>
      </c>
      <c r="L340" s="47" t="s">
        <v>61</v>
      </c>
      <c r="M340" s="179">
        <v>2688258</v>
      </c>
      <c r="N340" s="179"/>
      <c r="O340" s="179">
        <f t="shared" si="78"/>
        <v>1590966.13</v>
      </c>
      <c r="P340" s="179"/>
      <c r="Q340" s="179">
        <v>1097291.87</v>
      </c>
      <c r="R340" s="179"/>
      <c r="S340" s="179">
        <v>814.92</v>
      </c>
      <c r="T340" s="179">
        <v>814.92</v>
      </c>
      <c r="U340" s="187">
        <v>44926</v>
      </c>
    </row>
    <row r="341" spans="1:21" s="17" customFormat="1" ht="15">
      <c r="A341" s="509"/>
      <c r="B341" s="506"/>
      <c r="C341" s="27" t="s">
        <v>48</v>
      </c>
      <c r="D341" s="27">
        <v>1981</v>
      </c>
      <c r="E341" s="27">
        <v>1981</v>
      </c>
      <c r="F341" s="77" t="s">
        <v>49</v>
      </c>
      <c r="G341" s="27">
        <v>4</v>
      </c>
      <c r="H341" s="125">
        <v>3298.8</v>
      </c>
      <c r="I341" s="125">
        <v>2749.2</v>
      </c>
      <c r="J341" s="49">
        <v>1042</v>
      </c>
      <c r="K341" s="339">
        <v>110</v>
      </c>
      <c r="L341" s="47" t="s">
        <v>90</v>
      </c>
      <c r="M341" s="179">
        <v>232071</v>
      </c>
      <c r="N341" s="179"/>
      <c r="O341" s="179">
        <f t="shared" si="78"/>
        <v>137344.37</v>
      </c>
      <c r="P341" s="179"/>
      <c r="Q341" s="179">
        <v>94726.63</v>
      </c>
      <c r="R341" s="179"/>
      <c r="S341" s="179">
        <v>70.35</v>
      </c>
      <c r="T341" s="179">
        <v>70.35</v>
      </c>
      <c r="U341" s="187">
        <v>44926</v>
      </c>
    </row>
    <row r="342" spans="1:21" s="17" customFormat="1" ht="15">
      <c r="A342" s="509"/>
      <c r="B342" s="506"/>
      <c r="C342" s="27" t="s">
        <v>48</v>
      </c>
      <c r="D342" s="27">
        <v>1981</v>
      </c>
      <c r="E342" s="27">
        <v>1981</v>
      </c>
      <c r="F342" s="77" t="s">
        <v>49</v>
      </c>
      <c r="G342" s="27">
        <v>4</v>
      </c>
      <c r="H342" s="125">
        <v>3298.8</v>
      </c>
      <c r="I342" s="125">
        <v>2749.2</v>
      </c>
      <c r="J342" s="49">
        <v>1042</v>
      </c>
      <c r="K342" s="339">
        <v>110</v>
      </c>
      <c r="L342" s="47" t="s">
        <v>62</v>
      </c>
      <c r="M342" s="179">
        <v>1149632</v>
      </c>
      <c r="N342" s="179"/>
      <c r="O342" s="179">
        <f t="shared" si="78"/>
        <v>680375.76</v>
      </c>
      <c r="P342" s="179"/>
      <c r="Q342" s="179">
        <v>469256.24</v>
      </c>
      <c r="R342" s="179"/>
      <c r="S342" s="179">
        <v>348.5</v>
      </c>
      <c r="T342" s="179">
        <v>348.5</v>
      </c>
      <c r="U342" s="187">
        <v>44926</v>
      </c>
    </row>
    <row r="343" spans="1:21" s="17" customFormat="1" ht="15">
      <c r="A343" s="509"/>
      <c r="B343" s="506"/>
      <c r="C343" s="27" t="s">
        <v>48</v>
      </c>
      <c r="D343" s="27">
        <v>1981</v>
      </c>
      <c r="E343" s="27">
        <v>1981</v>
      </c>
      <c r="F343" s="77" t="s">
        <v>49</v>
      </c>
      <c r="G343" s="27">
        <v>4</v>
      </c>
      <c r="H343" s="125">
        <v>3298.8</v>
      </c>
      <c r="I343" s="125">
        <v>2749.2</v>
      </c>
      <c r="J343" s="49">
        <v>1042</v>
      </c>
      <c r="K343" s="339">
        <v>110</v>
      </c>
      <c r="L343" s="47" t="s">
        <v>91</v>
      </c>
      <c r="M343" s="179">
        <v>232071</v>
      </c>
      <c r="N343" s="179"/>
      <c r="O343" s="179">
        <f t="shared" si="78"/>
        <v>137344.37</v>
      </c>
      <c r="P343" s="179"/>
      <c r="Q343" s="179">
        <v>94726.63</v>
      </c>
      <c r="R343" s="179"/>
      <c r="S343" s="179">
        <v>70.35</v>
      </c>
      <c r="T343" s="179">
        <v>70.35</v>
      </c>
      <c r="U343" s="187">
        <v>44926</v>
      </c>
    </row>
    <row r="344" spans="1:21" s="17" customFormat="1" ht="15">
      <c r="A344" s="509"/>
      <c r="B344" s="506"/>
      <c r="C344" s="27" t="s">
        <v>48</v>
      </c>
      <c r="D344" s="27">
        <v>1981</v>
      </c>
      <c r="E344" s="27">
        <v>1981</v>
      </c>
      <c r="F344" s="77" t="s">
        <v>49</v>
      </c>
      <c r="G344" s="27">
        <v>4</v>
      </c>
      <c r="H344" s="125">
        <v>3298.8</v>
      </c>
      <c r="I344" s="125">
        <v>2749.2</v>
      </c>
      <c r="J344" s="49">
        <v>1042</v>
      </c>
      <c r="K344" s="339">
        <v>110</v>
      </c>
      <c r="L344" s="47" t="s">
        <v>92</v>
      </c>
      <c r="M344" s="179">
        <v>1334958</v>
      </c>
      <c r="N344" s="179"/>
      <c r="O344" s="179">
        <f t="shared" si="78"/>
        <v>790055.48</v>
      </c>
      <c r="P344" s="179"/>
      <c r="Q344" s="179">
        <v>544902.52</v>
      </c>
      <c r="R344" s="179"/>
      <c r="S344" s="179">
        <v>404.68</v>
      </c>
      <c r="T344" s="179">
        <v>404.68</v>
      </c>
      <c r="U344" s="187">
        <v>44926</v>
      </c>
    </row>
    <row r="345" spans="1:21" s="17" customFormat="1" ht="15">
      <c r="A345" s="509"/>
      <c r="B345" s="506"/>
      <c r="C345" s="27" t="s">
        <v>48</v>
      </c>
      <c r="D345" s="27">
        <v>1981</v>
      </c>
      <c r="E345" s="27">
        <v>1981</v>
      </c>
      <c r="F345" s="77" t="s">
        <v>49</v>
      </c>
      <c r="G345" s="27">
        <v>4</v>
      </c>
      <c r="H345" s="125">
        <v>3298.8</v>
      </c>
      <c r="I345" s="125">
        <v>2749.2</v>
      </c>
      <c r="J345" s="49">
        <v>1042</v>
      </c>
      <c r="K345" s="339">
        <v>110</v>
      </c>
      <c r="L345" s="47" t="s">
        <v>93</v>
      </c>
      <c r="M345" s="179">
        <v>309427</v>
      </c>
      <c r="N345" s="179"/>
      <c r="O345" s="179">
        <f t="shared" si="78"/>
        <v>183125.24</v>
      </c>
      <c r="P345" s="179"/>
      <c r="Q345" s="179">
        <v>126301.76</v>
      </c>
      <c r="R345" s="179"/>
      <c r="S345" s="179">
        <v>93.8</v>
      </c>
      <c r="T345" s="179">
        <v>93.8</v>
      </c>
      <c r="U345" s="187">
        <v>44926</v>
      </c>
    </row>
    <row r="346" spans="1:21" s="17" customFormat="1" ht="15">
      <c r="A346" s="509"/>
      <c r="B346" s="510"/>
      <c r="C346" s="27" t="s">
        <v>48</v>
      </c>
      <c r="D346" s="27">
        <v>1981</v>
      </c>
      <c r="E346" s="27">
        <v>1981</v>
      </c>
      <c r="F346" s="77" t="s">
        <v>49</v>
      </c>
      <c r="G346" s="27">
        <v>4</v>
      </c>
      <c r="H346" s="125">
        <v>3298.8</v>
      </c>
      <c r="I346" s="154">
        <v>2749.2</v>
      </c>
      <c r="J346" s="49">
        <v>1042</v>
      </c>
      <c r="K346" s="339">
        <v>110</v>
      </c>
      <c r="L346" s="47" t="s">
        <v>94</v>
      </c>
      <c r="M346" s="179">
        <v>1650753</v>
      </c>
      <c r="N346" s="179"/>
      <c r="O346" s="179">
        <f t="shared" si="78"/>
        <v>976949.43</v>
      </c>
      <c r="P346" s="177"/>
      <c r="Q346" s="177">
        <v>673803.57</v>
      </c>
      <c r="R346" s="177"/>
      <c r="S346" s="177">
        <v>500.41</v>
      </c>
      <c r="T346" s="177">
        <v>500.41</v>
      </c>
      <c r="U346" s="184">
        <v>44926</v>
      </c>
    </row>
    <row r="347" spans="1:21" s="17" customFormat="1" ht="15.75" thickBot="1">
      <c r="A347" s="74"/>
      <c r="B347" s="51" t="s">
        <v>43</v>
      </c>
      <c r="C347" s="52" t="s">
        <v>19</v>
      </c>
      <c r="D347" s="52" t="s">
        <v>19</v>
      </c>
      <c r="E347" s="52" t="s">
        <v>19</v>
      </c>
      <c r="F347" s="52" t="s">
        <v>19</v>
      </c>
      <c r="G347" s="52" t="s">
        <v>19</v>
      </c>
      <c r="H347" s="121">
        <v>3298.8</v>
      </c>
      <c r="I347" s="121">
        <v>2749.2</v>
      </c>
      <c r="J347" s="53">
        <v>1042</v>
      </c>
      <c r="K347" s="58">
        <v>110</v>
      </c>
      <c r="L347" s="54" t="s">
        <v>19</v>
      </c>
      <c r="M347" s="176">
        <f aca="true" t="shared" si="79" ref="M347:R347">SUM(M337:M346)</f>
        <v>12404446</v>
      </c>
      <c r="N347" s="176">
        <f t="shared" si="79"/>
        <v>0</v>
      </c>
      <c r="O347" s="176">
        <f t="shared" si="79"/>
        <v>7341205.16</v>
      </c>
      <c r="P347" s="176">
        <f t="shared" si="79"/>
        <v>0</v>
      </c>
      <c r="Q347" s="176">
        <f t="shared" si="79"/>
        <v>5063240.84</v>
      </c>
      <c r="R347" s="176">
        <f t="shared" si="79"/>
        <v>0</v>
      </c>
      <c r="S347" s="53" t="s">
        <v>19</v>
      </c>
      <c r="T347" s="53" t="s">
        <v>19</v>
      </c>
      <c r="U347" s="57" t="s">
        <v>19</v>
      </c>
    </row>
    <row r="348" spans="1:21" s="17" customFormat="1" ht="15">
      <c r="A348" s="538" t="s">
        <v>111</v>
      </c>
      <c r="B348" s="536" t="s">
        <v>133</v>
      </c>
      <c r="C348" s="40" t="s">
        <v>48</v>
      </c>
      <c r="D348" s="40">
        <v>1989</v>
      </c>
      <c r="E348" s="40">
        <v>1989</v>
      </c>
      <c r="F348" s="42" t="s">
        <v>55</v>
      </c>
      <c r="G348" s="40">
        <v>5</v>
      </c>
      <c r="H348" s="124">
        <v>4918.1</v>
      </c>
      <c r="I348" s="124">
        <v>4191.3</v>
      </c>
      <c r="J348" s="44">
        <v>1012.2</v>
      </c>
      <c r="K348" s="43">
        <v>180</v>
      </c>
      <c r="L348" s="73" t="s">
        <v>93</v>
      </c>
      <c r="M348" s="178">
        <v>277676</v>
      </c>
      <c r="N348" s="442"/>
      <c r="O348" s="174">
        <f>M348-Q348</f>
        <v>164334.34</v>
      </c>
      <c r="P348" s="442"/>
      <c r="Q348" s="174">
        <v>113341.66</v>
      </c>
      <c r="R348" s="442"/>
      <c r="S348" s="178">
        <v>56.46</v>
      </c>
      <c r="T348" s="178">
        <v>56.46</v>
      </c>
      <c r="U348" s="186">
        <v>44926</v>
      </c>
    </row>
    <row r="349" spans="1:21" s="17" customFormat="1" ht="15">
      <c r="A349" s="539"/>
      <c r="B349" s="537"/>
      <c r="C349" s="27" t="s">
        <v>48</v>
      </c>
      <c r="D349" s="27">
        <v>1989</v>
      </c>
      <c r="E349" s="27">
        <v>1989</v>
      </c>
      <c r="F349" s="46" t="s">
        <v>55</v>
      </c>
      <c r="G349" s="27">
        <v>5</v>
      </c>
      <c r="H349" s="125">
        <v>4918.1</v>
      </c>
      <c r="I349" s="125">
        <v>4191.3</v>
      </c>
      <c r="J349" s="49">
        <v>1012.2</v>
      </c>
      <c r="K349" s="164">
        <v>180</v>
      </c>
      <c r="L349" s="47" t="s">
        <v>94</v>
      </c>
      <c r="M349" s="179">
        <v>2452165</v>
      </c>
      <c r="N349" s="428"/>
      <c r="O349" s="175">
        <f>M349-Q349</f>
        <v>1451241.46</v>
      </c>
      <c r="P349" s="428"/>
      <c r="Q349" s="175">
        <v>1000923.54</v>
      </c>
      <c r="R349" s="428"/>
      <c r="S349" s="179">
        <v>498.6</v>
      </c>
      <c r="T349" s="179">
        <v>498.6</v>
      </c>
      <c r="U349" s="187">
        <v>44926</v>
      </c>
    </row>
    <row r="350" spans="1:21" s="17" customFormat="1" ht="15.75" thickBot="1">
      <c r="A350" s="182"/>
      <c r="B350" s="51" t="s">
        <v>43</v>
      </c>
      <c r="C350" s="52" t="s">
        <v>19</v>
      </c>
      <c r="D350" s="52" t="s">
        <v>19</v>
      </c>
      <c r="E350" s="52" t="s">
        <v>19</v>
      </c>
      <c r="F350" s="52" t="s">
        <v>19</v>
      </c>
      <c r="G350" s="52" t="s">
        <v>19</v>
      </c>
      <c r="H350" s="121">
        <v>4918.1</v>
      </c>
      <c r="I350" s="121">
        <v>4191.3</v>
      </c>
      <c r="J350" s="53">
        <v>1012.2</v>
      </c>
      <c r="K350" s="58">
        <v>180</v>
      </c>
      <c r="L350" s="54" t="s">
        <v>19</v>
      </c>
      <c r="M350" s="176">
        <f aca="true" t="shared" si="80" ref="M350:R350">SUM(M348:M349)</f>
        <v>2729841</v>
      </c>
      <c r="N350" s="176">
        <f t="shared" si="80"/>
        <v>0</v>
      </c>
      <c r="O350" s="176">
        <f t="shared" si="80"/>
        <v>1615575.8</v>
      </c>
      <c r="P350" s="176">
        <f t="shared" si="80"/>
        <v>0</v>
      </c>
      <c r="Q350" s="176">
        <f t="shared" si="80"/>
        <v>1114265.2</v>
      </c>
      <c r="R350" s="176">
        <f t="shared" si="80"/>
        <v>0</v>
      </c>
      <c r="S350" s="53" t="s">
        <v>19</v>
      </c>
      <c r="T350" s="53" t="s">
        <v>19</v>
      </c>
      <c r="U350" s="57" t="s">
        <v>19</v>
      </c>
    </row>
    <row r="351" spans="1:21" s="4" customFormat="1" ht="15">
      <c r="A351" s="508" t="s">
        <v>112</v>
      </c>
      <c r="B351" s="556" t="s">
        <v>82</v>
      </c>
      <c r="C351" s="40" t="s">
        <v>48</v>
      </c>
      <c r="D351" s="41">
        <v>1988</v>
      </c>
      <c r="E351" s="41">
        <v>1988</v>
      </c>
      <c r="F351" s="42" t="s">
        <v>55</v>
      </c>
      <c r="G351" s="40">
        <v>5</v>
      </c>
      <c r="H351" s="124">
        <v>2303</v>
      </c>
      <c r="I351" s="124">
        <v>2074.8</v>
      </c>
      <c r="J351" s="44">
        <v>640.08</v>
      </c>
      <c r="K351" s="43">
        <v>88</v>
      </c>
      <c r="L351" s="63" t="s">
        <v>50</v>
      </c>
      <c r="M351" s="178">
        <v>68261</v>
      </c>
      <c r="N351" s="178"/>
      <c r="O351" s="180">
        <f>M351-Q351</f>
        <v>40398.259999999995</v>
      </c>
      <c r="P351" s="180"/>
      <c r="Q351" s="180">
        <v>27862.74</v>
      </c>
      <c r="R351" s="180"/>
      <c r="S351" s="180">
        <v>29.64</v>
      </c>
      <c r="T351" s="180">
        <v>29.64</v>
      </c>
      <c r="U351" s="358">
        <v>44926</v>
      </c>
    </row>
    <row r="352" spans="1:21" s="4" customFormat="1" ht="15">
      <c r="A352" s="509"/>
      <c r="B352" s="557"/>
      <c r="C352" s="27" t="s">
        <v>48</v>
      </c>
      <c r="D352" s="340">
        <v>1988</v>
      </c>
      <c r="E352" s="340">
        <v>1988</v>
      </c>
      <c r="F352" s="46" t="s">
        <v>55</v>
      </c>
      <c r="G352" s="27">
        <v>5</v>
      </c>
      <c r="H352" s="125">
        <v>2303</v>
      </c>
      <c r="I352" s="125">
        <v>2074.8</v>
      </c>
      <c r="J352" s="49">
        <v>640.08</v>
      </c>
      <c r="K352" s="339">
        <v>88</v>
      </c>
      <c r="L352" s="64" t="s">
        <v>51</v>
      </c>
      <c r="M352" s="179">
        <v>2784079</v>
      </c>
      <c r="N352" s="179"/>
      <c r="O352" s="179">
        <f>M352-Q352</f>
        <v>1647674.96</v>
      </c>
      <c r="P352" s="179"/>
      <c r="Q352" s="179">
        <v>1136404.04</v>
      </c>
      <c r="R352" s="179"/>
      <c r="S352" s="179">
        <v>4349.58</v>
      </c>
      <c r="T352" s="179">
        <v>4349.58</v>
      </c>
      <c r="U352" s="187">
        <v>44926</v>
      </c>
    </row>
    <row r="353" spans="1:21" s="4" customFormat="1" ht="15.75" thickBot="1">
      <c r="A353" s="359"/>
      <c r="B353" s="51" t="s">
        <v>43</v>
      </c>
      <c r="C353" s="52" t="s">
        <v>19</v>
      </c>
      <c r="D353" s="52" t="s">
        <v>19</v>
      </c>
      <c r="E353" s="52" t="s">
        <v>19</v>
      </c>
      <c r="F353" s="52" t="s">
        <v>19</v>
      </c>
      <c r="G353" s="52" t="s">
        <v>19</v>
      </c>
      <c r="H353" s="121">
        <v>2303</v>
      </c>
      <c r="I353" s="121">
        <v>2074.8</v>
      </c>
      <c r="J353" s="53">
        <v>640.08</v>
      </c>
      <c r="K353" s="58">
        <v>88</v>
      </c>
      <c r="L353" s="54" t="s">
        <v>19</v>
      </c>
      <c r="M353" s="176">
        <f aca="true" t="shared" si="81" ref="M353:R353">SUM(M351:M352)</f>
        <v>2852340</v>
      </c>
      <c r="N353" s="176">
        <f t="shared" si="81"/>
        <v>0</v>
      </c>
      <c r="O353" s="176">
        <f t="shared" si="81"/>
        <v>1688073.22</v>
      </c>
      <c r="P353" s="176">
        <f t="shared" si="81"/>
        <v>0</v>
      </c>
      <c r="Q353" s="176">
        <f t="shared" si="81"/>
        <v>1164266.78</v>
      </c>
      <c r="R353" s="176">
        <f t="shared" si="81"/>
        <v>0</v>
      </c>
      <c r="S353" s="53" t="s">
        <v>19</v>
      </c>
      <c r="T353" s="53" t="s">
        <v>19</v>
      </c>
      <c r="U353" s="57" t="s">
        <v>19</v>
      </c>
    </row>
    <row r="354" spans="1:21" s="4" customFormat="1" ht="15">
      <c r="A354" s="189" t="s">
        <v>113</v>
      </c>
      <c r="B354" s="342" t="s">
        <v>134</v>
      </c>
      <c r="C354" s="40" t="s">
        <v>48</v>
      </c>
      <c r="D354" s="40">
        <v>1989</v>
      </c>
      <c r="E354" s="40">
        <v>1989</v>
      </c>
      <c r="F354" s="42" t="s">
        <v>55</v>
      </c>
      <c r="G354" s="40">
        <v>5</v>
      </c>
      <c r="H354" s="124">
        <v>3467.5</v>
      </c>
      <c r="I354" s="124">
        <v>2754.4</v>
      </c>
      <c r="J354" s="44">
        <v>1623.3</v>
      </c>
      <c r="K354" s="43">
        <v>92</v>
      </c>
      <c r="L354" s="73" t="s">
        <v>94</v>
      </c>
      <c r="M354" s="185">
        <v>1728896</v>
      </c>
      <c r="N354" s="442"/>
      <c r="O354" s="174">
        <f>M354-Q354</f>
        <v>1023196.06</v>
      </c>
      <c r="P354" s="442"/>
      <c r="Q354" s="174">
        <v>705699.94</v>
      </c>
      <c r="R354" s="442"/>
      <c r="S354" s="178">
        <v>498.6</v>
      </c>
      <c r="T354" s="178">
        <v>498.6</v>
      </c>
      <c r="U354" s="186">
        <v>44926</v>
      </c>
    </row>
    <row r="355" spans="1:21" s="4" customFormat="1" ht="15.75" thickBot="1">
      <c r="A355" s="182"/>
      <c r="B355" s="51" t="s">
        <v>43</v>
      </c>
      <c r="C355" s="52" t="s">
        <v>19</v>
      </c>
      <c r="D355" s="52" t="s">
        <v>19</v>
      </c>
      <c r="E355" s="52" t="s">
        <v>19</v>
      </c>
      <c r="F355" s="52" t="s">
        <v>19</v>
      </c>
      <c r="G355" s="52" t="s">
        <v>19</v>
      </c>
      <c r="H355" s="121">
        <v>3467.5</v>
      </c>
      <c r="I355" s="121">
        <v>2754.4</v>
      </c>
      <c r="J355" s="53">
        <v>1623.3</v>
      </c>
      <c r="K355" s="58">
        <v>92</v>
      </c>
      <c r="L355" s="54" t="s">
        <v>19</v>
      </c>
      <c r="M355" s="176">
        <f aca="true" t="shared" si="82" ref="M355:R355">SUM(M354)</f>
        <v>1728896</v>
      </c>
      <c r="N355" s="176">
        <f t="shared" si="82"/>
        <v>0</v>
      </c>
      <c r="O355" s="176">
        <f t="shared" si="82"/>
        <v>1023196.06</v>
      </c>
      <c r="P355" s="176">
        <f t="shared" si="82"/>
        <v>0</v>
      </c>
      <c r="Q355" s="176">
        <f t="shared" si="82"/>
        <v>705699.94</v>
      </c>
      <c r="R355" s="176">
        <f t="shared" si="82"/>
        <v>0</v>
      </c>
      <c r="S355" s="53" t="s">
        <v>19</v>
      </c>
      <c r="T355" s="53" t="s">
        <v>19</v>
      </c>
      <c r="U355" s="57" t="s">
        <v>19</v>
      </c>
    </row>
    <row r="356" spans="1:21" s="4" customFormat="1" ht="15">
      <c r="A356" s="508" t="s">
        <v>123</v>
      </c>
      <c r="B356" s="505" t="s">
        <v>67</v>
      </c>
      <c r="C356" s="40" t="s">
        <v>48</v>
      </c>
      <c r="D356" s="40">
        <v>1972</v>
      </c>
      <c r="E356" s="40">
        <v>1972</v>
      </c>
      <c r="F356" s="42" t="s">
        <v>49</v>
      </c>
      <c r="G356" s="40">
        <v>4</v>
      </c>
      <c r="H356" s="156">
        <v>2565.5</v>
      </c>
      <c r="I356" s="156">
        <v>2248.2</v>
      </c>
      <c r="J356" s="44">
        <v>864</v>
      </c>
      <c r="K356" s="43">
        <v>101</v>
      </c>
      <c r="L356" s="73" t="s">
        <v>88</v>
      </c>
      <c r="M356" s="443">
        <v>237642</v>
      </c>
      <c r="N356" s="98"/>
      <c r="O356" s="444">
        <f aca="true" t="shared" si="83" ref="O356:O361">M356-Q356</f>
        <v>140641.4</v>
      </c>
      <c r="P356" s="445"/>
      <c r="Q356" s="444">
        <v>97000.6</v>
      </c>
      <c r="R356" s="445"/>
      <c r="S356" s="446">
        <v>92.63</v>
      </c>
      <c r="T356" s="446">
        <v>92.63</v>
      </c>
      <c r="U356" s="469">
        <v>44926</v>
      </c>
    </row>
    <row r="357" spans="1:21" s="4" customFormat="1" ht="15">
      <c r="A357" s="509"/>
      <c r="B357" s="506"/>
      <c r="C357" s="27" t="s">
        <v>48</v>
      </c>
      <c r="D357" s="27">
        <v>1972</v>
      </c>
      <c r="E357" s="27">
        <v>1972</v>
      </c>
      <c r="F357" s="46" t="s">
        <v>49</v>
      </c>
      <c r="G357" s="27">
        <v>4</v>
      </c>
      <c r="H357" s="131">
        <v>2565.5</v>
      </c>
      <c r="I357" s="131">
        <v>2248.2</v>
      </c>
      <c r="J357" s="49">
        <v>864</v>
      </c>
      <c r="K357" s="339">
        <v>101</v>
      </c>
      <c r="L357" s="47" t="s">
        <v>60</v>
      </c>
      <c r="M357" s="438">
        <v>3320527</v>
      </c>
      <c r="N357" s="28"/>
      <c r="O357" s="175">
        <f t="shared" si="83"/>
        <v>1965155.88</v>
      </c>
      <c r="P357" s="28"/>
      <c r="Q357" s="175">
        <v>1355371.12</v>
      </c>
      <c r="R357" s="28"/>
      <c r="S357" s="447">
        <v>1294.3</v>
      </c>
      <c r="T357" s="447">
        <v>1294.3</v>
      </c>
      <c r="U357" s="470">
        <v>44926</v>
      </c>
    </row>
    <row r="358" spans="1:21" s="4" customFormat="1" ht="15">
      <c r="A358" s="509"/>
      <c r="B358" s="506"/>
      <c r="C358" s="27" t="s">
        <v>48</v>
      </c>
      <c r="D358" s="27">
        <v>1972</v>
      </c>
      <c r="E358" s="27">
        <v>1972</v>
      </c>
      <c r="F358" s="46" t="s">
        <v>49</v>
      </c>
      <c r="G358" s="27">
        <v>4</v>
      </c>
      <c r="H358" s="131">
        <v>2565.5</v>
      </c>
      <c r="I358" s="131">
        <v>2248.2</v>
      </c>
      <c r="J358" s="49">
        <v>864</v>
      </c>
      <c r="K358" s="339">
        <v>101</v>
      </c>
      <c r="L358" s="47" t="s">
        <v>90</v>
      </c>
      <c r="M358" s="438">
        <v>180483</v>
      </c>
      <c r="N358" s="28"/>
      <c r="O358" s="175">
        <f t="shared" si="83"/>
        <v>106813.54</v>
      </c>
      <c r="P358" s="28"/>
      <c r="Q358" s="175">
        <v>73669.46</v>
      </c>
      <c r="R358" s="28"/>
      <c r="S358" s="447">
        <v>70.35</v>
      </c>
      <c r="T358" s="447">
        <v>70.35</v>
      </c>
      <c r="U358" s="470">
        <v>44926</v>
      </c>
    </row>
    <row r="359" spans="1:21" s="4" customFormat="1" ht="15">
      <c r="A359" s="509"/>
      <c r="B359" s="506"/>
      <c r="C359" s="27" t="s">
        <v>48</v>
      </c>
      <c r="D359" s="27">
        <v>1972</v>
      </c>
      <c r="E359" s="27">
        <v>1972</v>
      </c>
      <c r="F359" s="46" t="s">
        <v>49</v>
      </c>
      <c r="G359" s="27">
        <v>4</v>
      </c>
      <c r="H359" s="131">
        <v>2565.5</v>
      </c>
      <c r="I359" s="131">
        <v>2248.2</v>
      </c>
      <c r="J359" s="49">
        <v>864</v>
      </c>
      <c r="K359" s="339">
        <v>101</v>
      </c>
      <c r="L359" s="47" t="s">
        <v>62</v>
      </c>
      <c r="M359" s="438">
        <v>894077</v>
      </c>
      <c r="N359" s="28"/>
      <c r="O359" s="175">
        <f t="shared" si="83"/>
        <v>529133.0800000001</v>
      </c>
      <c r="P359" s="28"/>
      <c r="Q359" s="175">
        <v>364943.92</v>
      </c>
      <c r="R359" s="28"/>
      <c r="S359" s="447">
        <v>348.5</v>
      </c>
      <c r="T359" s="447">
        <v>348.5</v>
      </c>
      <c r="U359" s="470">
        <v>44926</v>
      </c>
    </row>
    <row r="360" spans="1:21" s="4" customFormat="1" ht="15">
      <c r="A360" s="509"/>
      <c r="B360" s="506"/>
      <c r="C360" s="27" t="s">
        <v>48</v>
      </c>
      <c r="D360" s="27">
        <v>1972</v>
      </c>
      <c r="E360" s="27">
        <v>1972</v>
      </c>
      <c r="F360" s="46" t="s">
        <v>49</v>
      </c>
      <c r="G360" s="27">
        <v>4</v>
      </c>
      <c r="H360" s="131">
        <v>2565.5</v>
      </c>
      <c r="I360" s="131">
        <v>2248.2</v>
      </c>
      <c r="J360" s="49">
        <v>864</v>
      </c>
      <c r="K360" s="339">
        <v>101</v>
      </c>
      <c r="L360" s="47" t="s">
        <v>93</v>
      </c>
      <c r="M360" s="438">
        <v>240644</v>
      </c>
      <c r="N360" s="28"/>
      <c r="O360" s="175">
        <f t="shared" si="83"/>
        <v>142418.05</v>
      </c>
      <c r="P360" s="28"/>
      <c r="Q360" s="175">
        <v>98225.95</v>
      </c>
      <c r="R360" s="28"/>
      <c r="S360" s="179">
        <v>93.8</v>
      </c>
      <c r="T360" s="179">
        <v>93.8</v>
      </c>
      <c r="U360" s="470">
        <v>44926</v>
      </c>
    </row>
    <row r="361" spans="1:21" s="4" customFormat="1" ht="15">
      <c r="A361" s="509"/>
      <c r="B361" s="510"/>
      <c r="C361" s="27" t="s">
        <v>48</v>
      </c>
      <c r="D361" s="27">
        <v>1972</v>
      </c>
      <c r="E361" s="27">
        <v>1972</v>
      </c>
      <c r="F361" s="46" t="s">
        <v>49</v>
      </c>
      <c r="G361" s="27">
        <v>4</v>
      </c>
      <c r="H361" s="131">
        <v>2565.5</v>
      </c>
      <c r="I361" s="131">
        <v>2248.2</v>
      </c>
      <c r="J361" s="49">
        <v>864</v>
      </c>
      <c r="K361" s="339">
        <v>101</v>
      </c>
      <c r="L361" s="47" t="s">
        <v>94</v>
      </c>
      <c r="M361" s="438">
        <v>1283802</v>
      </c>
      <c r="N361" s="28"/>
      <c r="O361" s="175">
        <f t="shared" si="83"/>
        <v>759780.31</v>
      </c>
      <c r="P361" s="448"/>
      <c r="Q361" s="449">
        <v>524021.69</v>
      </c>
      <c r="R361" s="448"/>
      <c r="S361" s="188">
        <v>500.41</v>
      </c>
      <c r="T361" s="188">
        <v>500.41</v>
      </c>
      <c r="U361" s="468">
        <v>44926</v>
      </c>
    </row>
    <row r="362" spans="1:21" s="4" customFormat="1" ht="15.75" thickBot="1">
      <c r="A362" s="89"/>
      <c r="B362" s="51" t="s">
        <v>43</v>
      </c>
      <c r="C362" s="52" t="s">
        <v>19</v>
      </c>
      <c r="D362" s="52" t="s">
        <v>19</v>
      </c>
      <c r="E362" s="52" t="s">
        <v>19</v>
      </c>
      <c r="F362" s="52" t="s">
        <v>19</v>
      </c>
      <c r="G362" s="52" t="s">
        <v>19</v>
      </c>
      <c r="H362" s="121">
        <v>2565.5</v>
      </c>
      <c r="I362" s="121">
        <v>2248.2</v>
      </c>
      <c r="J362" s="53">
        <v>864</v>
      </c>
      <c r="K362" s="58">
        <v>101</v>
      </c>
      <c r="L362" s="54" t="s">
        <v>19</v>
      </c>
      <c r="M362" s="176">
        <f aca="true" t="shared" si="84" ref="M362:R362">SUM(M356:M361)</f>
        <v>6157175</v>
      </c>
      <c r="N362" s="176">
        <f t="shared" si="84"/>
        <v>0</v>
      </c>
      <c r="O362" s="176">
        <f t="shared" si="84"/>
        <v>3643942.26</v>
      </c>
      <c r="P362" s="176">
        <f t="shared" si="84"/>
        <v>0</v>
      </c>
      <c r="Q362" s="176">
        <f t="shared" si="84"/>
        <v>2513232.74</v>
      </c>
      <c r="R362" s="176">
        <f t="shared" si="84"/>
        <v>0</v>
      </c>
      <c r="S362" s="53" t="s">
        <v>19</v>
      </c>
      <c r="T362" s="90" t="s">
        <v>19</v>
      </c>
      <c r="U362" s="68" t="s">
        <v>19</v>
      </c>
    </row>
    <row r="363" spans="1:21" s="4" customFormat="1" ht="15">
      <c r="A363" s="508" t="s">
        <v>154</v>
      </c>
      <c r="B363" s="337" t="s">
        <v>58</v>
      </c>
      <c r="C363" s="81" t="s">
        <v>48</v>
      </c>
      <c r="D363" s="92">
        <v>1985</v>
      </c>
      <c r="E363" s="92">
        <v>1985</v>
      </c>
      <c r="F363" s="93" t="s">
        <v>49</v>
      </c>
      <c r="G363" s="81">
        <v>4</v>
      </c>
      <c r="H363" s="153">
        <v>7231.2</v>
      </c>
      <c r="I363" s="153">
        <v>6164.6</v>
      </c>
      <c r="J363" s="94">
        <v>2226.4</v>
      </c>
      <c r="K363" s="95">
        <v>252</v>
      </c>
      <c r="L363" s="73" t="s">
        <v>93</v>
      </c>
      <c r="M363" s="178">
        <v>678287</v>
      </c>
      <c r="N363" s="98"/>
      <c r="O363" s="444">
        <f>M363-Q363</f>
        <v>401424.14</v>
      </c>
      <c r="P363" s="445"/>
      <c r="Q363" s="444">
        <v>276862.86</v>
      </c>
      <c r="R363" s="445"/>
      <c r="S363" s="180">
        <v>93.80006084743887</v>
      </c>
      <c r="T363" s="180">
        <v>93.8</v>
      </c>
      <c r="U363" s="358">
        <v>44926</v>
      </c>
    </row>
    <row r="364" spans="1:21" s="4" customFormat="1" ht="15">
      <c r="A364" s="509"/>
      <c r="B364" s="91"/>
      <c r="C364" s="27" t="s">
        <v>48</v>
      </c>
      <c r="D364" s="45">
        <v>1985</v>
      </c>
      <c r="E364" s="45">
        <v>1985</v>
      </c>
      <c r="F364" s="46" t="s">
        <v>49</v>
      </c>
      <c r="G364" s="27">
        <v>4</v>
      </c>
      <c r="H364" s="125">
        <v>7231.2</v>
      </c>
      <c r="I364" s="125">
        <v>6164.6</v>
      </c>
      <c r="J364" s="49">
        <v>2226.4</v>
      </c>
      <c r="K364" s="25">
        <v>252</v>
      </c>
      <c r="L364" s="47" t="s">
        <v>94</v>
      </c>
      <c r="M364" s="179">
        <v>3618565</v>
      </c>
      <c r="N364" s="28"/>
      <c r="O364" s="175">
        <f>M364-Q364</f>
        <v>2141540.87</v>
      </c>
      <c r="P364" s="28"/>
      <c r="Q364" s="175">
        <v>1477024.13</v>
      </c>
      <c r="R364" s="28"/>
      <c r="S364" s="179">
        <v>500.41</v>
      </c>
      <c r="T364" s="179">
        <v>500.41</v>
      </c>
      <c r="U364" s="471">
        <v>44926</v>
      </c>
    </row>
    <row r="365" spans="1:21" s="4" customFormat="1" ht="15.75" thickBot="1">
      <c r="A365" s="89"/>
      <c r="B365" s="51" t="s">
        <v>43</v>
      </c>
      <c r="C365" s="52" t="s">
        <v>19</v>
      </c>
      <c r="D365" s="52" t="s">
        <v>19</v>
      </c>
      <c r="E365" s="52" t="s">
        <v>19</v>
      </c>
      <c r="F365" s="52" t="s">
        <v>19</v>
      </c>
      <c r="G365" s="52" t="s">
        <v>19</v>
      </c>
      <c r="H365" s="121">
        <v>7231.2</v>
      </c>
      <c r="I365" s="121">
        <v>6164.6</v>
      </c>
      <c r="J365" s="53">
        <v>2226.4</v>
      </c>
      <c r="K365" s="58">
        <v>252</v>
      </c>
      <c r="L365" s="54" t="s">
        <v>19</v>
      </c>
      <c r="M365" s="176">
        <f aca="true" t="shared" si="85" ref="M365:R365">SUM(M363:M364)</f>
        <v>4296852</v>
      </c>
      <c r="N365" s="176">
        <f t="shared" si="85"/>
        <v>0</v>
      </c>
      <c r="O365" s="176">
        <f t="shared" si="85"/>
        <v>2542965.0100000002</v>
      </c>
      <c r="P365" s="176">
        <f t="shared" si="85"/>
        <v>0</v>
      </c>
      <c r="Q365" s="176">
        <f t="shared" si="85"/>
        <v>1753886.9899999998</v>
      </c>
      <c r="R365" s="176">
        <f t="shared" si="85"/>
        <v>0</v>
      </c>
      <c r="S365" s="53" t="s">
        <v>19</v>
      </c>
      <c r="T365" s="53" t="s">
        <v>19</v>
      </c>
      <c r="U365" s="57" t="s">
        <v>19</v>
      </c>
    </row>
    <row r="366" spans="1:21" ht="15">
      <c r="A366" s="549">
        <v>19</v>
      </c>
      <c r="B366" s="536" t="s">
        <v>125</v>
      </c>
      <c r="C366" s="40" t="s">
        <v>48</v>
      </c>
      <c r="D366" s="360">
        <v>1991</v>
      </c>
      <c r="E366" s="360">
        <v>1991</v>
      </c>
      <c r="F366" s="42" t="s">
        <v>55</v>
      </c>
      <c r="G366" s="360">
        <v>5</v>
      </c>
      <c r="H366" s="143">
        <v>7574.6</v>
      </c>
      <c r="I366" s="143">
        <v>5991.8</v>
      </c>
      <c r="J366" s="361">
        <v>1600</v>
      </c>
      <c r="K366" s="361">
        <v>227</v>
      </c>
      <c r="L366" s="73" t="s">
        <v>93</v>
      </c>
      <c r="M366" s="178">
        <v>427662</v>
      </c>
      <c r="N366" s="98"/>
      <c r="O366" s="174">
        <f>M366-Q366</f>
        <v>253099.13</v>
      </c>
      <c r="P366" s="43"/>
      <c r="Q366" s="174">
        <v>174562.87</v>
      </c>
      <c r="R366" s="98"/>
      <c r="S366" s="178">
        <v>56.46</v>
      </c>
      <c r="T366" s="178">
        <v>56.46</v>
      </c>
      <c r="U366" s="358">
        <v>44926</v>
      </c>
    </row>
    <row r="367" spans="1:21" ht="15">
      <c r="A367" s="550"/>
      <c r="B367" s="537"/>
      <c r="C367" s="27" t="s">
        <v>48</v>
      </c>
      <c r="D367" s="78">
        <v>1991</v>
      </c>
      <c r="E367" s="78">
        <v>1991</v>
      </c>
      <c r="F367" s="46" t="s">
        <v>55</v>
      </c>
      <c r="G367" s="78">
        <v>5</v>
      </c>
      <c r="H367" s="144">
        <v>7574.6</v>
      </c>
      <c r="I367" s="144">
        <v>5991.8</v>
      </c>
      <c r="J367" s="79">
        <v>1600</v>
      </c>
      <c r="K367" s="79">
        <v>227</v>
      </c>
      <c r="L367" s="47" t="s">
        <v>94</v>
      </c>
      <c r="M367" s="179">
        <v>3776696</v>
      </c>
      <c r="N367" s="28"/>
      <c r="O367" s="449">
        <f>M367-Q367</f>
        <v>2235126.0300000003</v>
      </c>
      <c r="P367" s="425"/>
      <c r="Q367" s="449">
        <v>1541569.97</v>
      </c>
      <c r="R367" s="28"/>
      <c r="S367" s="179">
        <v>498.6</v>
      </c>
      <c r="T367" s="179">
        <v>498.6</v>
      </c>
      <c r="U367" s="187">
        <v>44926</v>
      </c>
    </row>
    <row r="368" spans="1:21" ht="15.75" thickBot="1">
      <c r="A368" s="80"/>
      <c r="B368" s="51" t="s">
        <v>43</v>
      </c>
      <c r="C368" s="52" t="s">
        <v>19</v>
      </c>
      <c r="D368" s="52" t="s">
        <v>19</v>
      </c>
      <c r="E368" s="52" t="s">
        <v>19</v>
      </c>
      <c r="F368" s="52" t="s">
        <v>19</v>
      </c>
      <c r="G368" s="52" t="s">
        <v>19</v>
      </c>
      <c r="H368" s="121">
        <v>7574.6</v>
      </c>
      <c r="I368" s="121">
        <v>5991.8</v>
      </c>
      <c r="J368" s="53">
        <v>1600</v>
      </c>
      <c r="K368" s="58">
        <v>227</v>
      </c>
      <c r="L368" s="54" t="s">
        <v>19</v>
      </c>
      <c r="M368" s="176">
        <f aca="true" t="shared" si="86" ref="M368:R368">SUM(M366:M367)</f>
        <v>4204358</v>
      </c>
      <c r="N368" s="176">
        <f t="shared" si="86"/>
        <v>0</v>
      </c>
      <c r="O368" s="176">
        <f t="shared" si="86"/>
        <v>2488225.16</v>
      </c>
      <c r="P368" s="176">
        <f t="shared" si="86"/>
        <v>0</v>
      </c>
      <c r="Q368" s="176">
        <f t="shared" si="86"/>
        <v>1716132.8399999999</v>
      </c>
      <c r="R368" s="176">
        <f t="shared" si="86"/>
        <v>0</v>
      </c>
      <c r="S368" s="53" t="s">
        <v>19</v>
      </c>
      <c r="T368" s="53" t="s">
        <v>19</v>
      </c>
      <c r="U368" s="57" t="s">
        <v>19</v>
      </c>
    </row>
    <row r="369" spans="1:21" ht="15">
      <c r="A369" s="563">
        <v>20</v>
      </c>
      <c r="B369" s="552" t="s">
        <v>72</v>
      </c>
      <c r="C369" s="40" t="s">
        <v>48</v>
      </c>
      <c r="D369" s="41">
        <v>1983</v>
      </c>
      <c r="E369" s="41">
        <v>1983</v>
      </c>
      <c r="F369" s="42" t="s">
        <v>49</v>
      </c>
      <c r="G369" s="40">
        <v>4</v>
      </c>
      <c r="H369" s="126">
        <v>3655.7</v>
      </c>
      <c r="I369" s="126">
        <v>3321.2</v>
      </c>
      <c r="J369" s="66">
        <v>1120</v>
      </c>
      <c r="K369" s="43">
        <v>152</v>
      </c>
      <c r="L369" s="73" t="s">
        <v>88</v>
      </c>
      <c r="M369" s="178">
        <v>338627</v>
      </c>
      <c r="N369" s="98"/>
      <c r="O369" s="444">
        <f aca="true" t="shared" si="87" ref="O369:O374">M369-Q369</f>
        <v>200406.39</v>
      </c>
      <c r="P369" s="83"/>
      <c r="Q369" s="444">
        <v>138220.61</v>
      </c>
      <c r="R369" s="445"/>
      <c r="S369" s="450">
        <v>92.63</v>
      </c>
      <c r="T369" s="450">
        <v>92.63</v>
      </c>
      <c r="U369" s="358">
        <v>44926</v>
      </c>
    </row>
    <row r="370" spans="1:21" ht="15">
      <c r="A370" s="564"/>
      <c r="B370" s="553"/>
      <c r="C370" s="27" t="s">
        <v>48</v>
      </c>
      <c r="D370" s="340">
        <v>1983</v>
      </c>
      <c r="E370" s="340">
        <v>1983</v>
      </c>
      <c r="F370" s="46" t="s">
        <v>49</v>
      </c>
      <c r="G370" s="27">
        <v>4</v>
      </c>
      <c r="H370" s="127">
        <v>3655.7</v>
      </c>
      <c r="I370" s="127">
        <v>3321.2</v>
      </c>
      <c r="J370" s="49">
        <v>1120</v>
      </c>
      <c r="K370" s="339">
        <v>152</v>
      </c>
      <c r="L370" s="47" t="s">
        <v>60</v>
      </c>
      <c r="M370" s="179">
        <v>4731572</v>
      </c>
      <c r="N370" s="28"/>
      <c r="O370" s="175">
        <f t="shared" si="87"/>
        <v>2800241.2</v>
      </c>
      <c r="P370" s="425"/>
      <c r="Q370" s="175">
        <v>1931330.8</v>
      </c>
      <c r="R370" s="28"/>
      <c r="S370" s="447">
        <v>1294.3</v>
      </c>
      <c r="T370" s="447">
        <v>1294.3</v>
      </c>
      <c r="U370" s="187">
        <v>44926</v>
      </c>
    </row>
    <row r="371" spans="1:21" ht="15">
      <c r="A371" s="564"/>
      <c r="B371" s="553"/>
      <c r="C371" s="27" t="s">
        <v>48</v>
      </c>
      <c r="D371" s="340">
        <v>1983</v>
      </c>
      <c r="E371" s="340">
        <v>1983</v>
      </c>
      <c r="F371" s="46" t="s">
        <v>49</v>
      </c>
      <c r="G371" s="27">
        <v>4</v>
      </c>
      <c r="H371" s="127">
        <v>3655.7</v>
      </c>
      <c r="I371" s="127">
        <v>3321.2</v>
      </c>
      <c r="J371" s="49">
        <v>1120</v>
      </c>
      <c r="K371" s="339">
        <v>152</v>
      </c>
      <c r="L371" s="47" t="s">
        <v>90</v>
      </c>
      <c r="M371" s="179">
        <v>257179</v>
      </c>
      <c r="N371" s="28"/>
      <c r="O371" s="175">
        <f t="shared" si="87"/>
        <v>152203.8</v>
      </c>
      <c r="P371" s="425"/>
      <c r="Q371" s="175">
        <v>104975.2</v>
      </c>
      <c r="R371" s="28"/>
      <c r="S371" s="447">
        <v>70.35</v>
      </c>
      <c r="T371" s="447">
        <v>70.35</v>
      </c>
      <c r="U371" s="187">
        <v>44926</v>
      </c>
    </row>
    <row r="372" spans="1:21" ht="15">
      <c r="A372" s="564"/>
      <c r="B372" s="553"/>
      <c r="C372" s="27" t="s">
        <v>48</v>
      </c>
      <c r="D372" s="340">
        <v>1983</v>
      </c>
      <c r="E372" s="340">
        <v>1983</v>
      </c>
      <c r="F372" s="46" t="s">
        <v>49</v>
      </c>
      <c r="G372" s="27">
        <v>4</v>
      </c>
      <c r="H372" s="127">
        <v>3655.7</v>
      </c>
      <c r="I372" s="127">
        <v>3321.2</v>
      </c>
      <c r="J372" s="49">
        <v>1120</v>
      </c>
      <c r="K372" s="339">
        <v>152</v>
      </c>
      <c r="L372" s="47" t="s">
        <v>62</v>
      </c>
      <c r="M372" s="179">
        <v>1274011</v>
      </c>
      <c r="N372" s="28"/>
      <c r="O372" s="175">
        <f t="shared" si="87"/>
        <v>753985.8</v>
      </c>
      <c r="P372" s="425"/>
      <c r="Q372" s="175">
        <v>520025.2</v>
      </c>
      <c r="R372" s="28"/>
      <c r="S372" s="447">
        <v>348.5</v>
      </c>
      <c r="T372" s="447">
        <v>348.5</v>
      </c>
      <c r="U372" s="187">
        <v>44926</v>
      </c>
    </row>
    <row r="373" spans="1:21" ht="15">
      <c r="A373" s="564"/>
      <c r="B373" s="553"/>
      <c r="C373" s="27" t="s">
        <v>48</v>
      </c>
      <c r="D373" s="340">
        <v>1983</v>
      </c>
      <c r="E373" s="340">
        <v>1983</v>
      </c>
      <c r="F373" s="46" t="s">
        <v>49</v>
      </c>
      <c r="G373" s="27">
        <v>4</v>
      </c>
      <c r="H373" s="127">
        <v>3655.7</v>
      </c>
      <c r="I373" s="127">
        <v>3321.2</v>
      </c>
      <c r="J373" s="49">
        <v>1120</v>
      </c>
      <c r="K373" s="339">
        <v>152</v>
      </c>
      <c r="L373" s="47" t="s">
        <v>93</v>
      </c>
      <c r="M373" s="179">
        <v>342905</v>
      </c>
      <c r="N373" s="28"/>
      <c r="O373" s="175">
        <f t="shared" si="87"/>
        <v>202938.2</v>
      </c>
      <c r="P373" s="425"/>
      <c r="Q373" s="175">
        <v>139966.8</v>
      </c>
      <c r="R373" s="28"/>
      <c r="S373" s="179">
        <v>93.8</v>
      </c>
      <c r="T373" s="179">
        <v>93.8</v>
      </c>
      <c r="U373" s="187">
        <v>44926</v>
      </c>
    </row>
    <row r="374" spans="1:21" ht="15">
      <c r="A374" s="564"/>
      <c r="B374" s="553"/>
      <c r="C374" s="27" t="s">
        <v>48</v>
      </c>
      <c r="D374" s="340">
        <v>1983</v>
      </c>
      <c r="E374" s="340">
        <v>1983</v>
      </c>
      <c r="F374" s="46" t="s">
        <v>49</v>
      </c>
      <c r="G374" s="27">
        <v>4</v>
      </c>
      <c r="H374" s="127">
        <v>3655.7</v>
      </c>
      <c r="I374" s="127">
        <v>3321.2</v>
      </c>
      <c r="J374" s="49">
        <v>1120</v>
      </c>
      <c r="K374" s="339">
        <v>152</v>
      </c>
      <c r="L374" s="47" t="s">
        <v>94</v>
      </c>
      <c r="M374" s="179">
        <v>1830446</v>
      </c>
      <c r="N374" s="28"/>
      <c r="O374" s="175">
        <f t="shared" si="87"/>
        <v>1083295.4300000002</v>
      </c>
      <c r="P374" s="451"/>
      <c r="Q374" s="449">
        <v>747150.57</v>
      </c>
      <c r="R374" s="448"/>
      <c r="S374" s="177">
        <v>500.71</v>
      </c>
      <c r="T374" s="177">
        <v>500.71</v>
      </c>
      <c r="U374" s="184">
        <v>44926</v>
      </c>
    </row>
    <row r="375" spans="1:21" ht="15.75" thickBot="1">
      <c r="A375" s="80"/>
      <c r="B375" s="51" t="s">
        <v>43</v>
      </c>
      <c r="C375" s="52" t="s">
        <v>19</v>
      </c>
      <c r="D375" s="52" t="s">
        <v>19</v>
      </c>
      <c r="E375" s="52" t="s">
        <v>19</v>
      </c>
      <c r="F375" s="52" t="s">
        <v>19</v>
      </c>
      <c r="G375" s="52" t="s">
        <v>19</v>
      </c>
      <c r="H375" s="121">
        <v>3655.7</v>
      </c>
      <c r="I375" s="121">
        <v>3321.2</v>
      </c>
      <c r="J375" s="53">
        <v>1120</v>
      </c>
      <c r="K375" s="58">
        <v>152</v>
      </c>
      <c r="L375" s="54" t="s">
        <v>19</v>
      </c>
      <c r="M375" s="176">
        <f aca="true" t="shared" si="88" ref="M375:R375">SUM(M369:M374)</f>
        <v>8774740</v>
      </c>
      <c r="N375" s="176">
        <f t="shared" si="88"/>
        <v>0</v>
      </c>
      <c r="O375" s="176">
        <f t="shared" si="88"/>
        <v>5193070.82</v>
      </c>
      <c r="P375" s="176">
        <f t="shared" si="88"/>
        <v>0</v>
      </c>
      <c r="Q375" s="176">
        <f t="shared" si="88"/>
        <v>3581669.18</v>
      </c>
      <c r="R375" s="176">
        <f t="shared" si="88"/>
        <v>0</v>
      </c>
      <c r="S375" s="53" t="s">
        <v>19</v>
      </c>
      <c r="T375" s="53" t="s">
        <v>19</v>
      </c>
      <c r="U375" s="57" t="s">
        <v>19</v>
      </c>
    </row>
    <row r="376" spans="1:21" ht="15">
      <c r="A376" s="545">
        <v>21</v>
      </c>
      <c r="B376" s="536" t="s">
        <v>65</v>
      </c>
      <c r="C376" s="81" t="s">
        <v>48</v>
      </c>
      <c r="D376" s="92">
        <v>1983</v>
      </c>
      <c r="E376" s="92">
        <v>1983</v>
      </c>
      <c r="F376" s="93" t="s">
        <v>55</v>
      </c>
      <c r="G376" s="81">
        <v>5</v>
      </c>
      <c r="H376" s="157">
        <v>4743.7</v>
      </c>
      <c r="I376" s="157">
        <v>4229.5</v>
      </c>
      <c r="J376" s="82">
        <v>1131.48</v>
      </c>
      <c r="K376" s="83">
        <v>165</v>
      </c>
      <c r="L376" s="73" t="s">
        <v>88</v>
      </c>
      <c r="M376" s="452">
        <v>264509</v>
      </c>
      <c r="N376" s="98"/>
      <c r="O376" s="444">
        <f>M376-Q376</f>
        <v>156541.84</v>
      </c>
      <c r="P376" s="83"/>
      <c r="Q376" s="444">
        <v>107967.16</v>
      </c>
      <c r="R376" s="445"/>
      <c r="S376" s="450">
        <v>55.76</v>
      </c>
      <c r="T376" s="450">
        <v>55.76</v>
      </c>
      <c r="U376" s="108">
        <v>44926</v>
      </c>
    </row>
    <row r="377" spans="1:21" ht="15">
      <c r="A377" s="546"/>
      <c r="B377" s="537"/>
      <c r="C377" s="27" t="s">
        <v>48</v>
      </c>
      <c r="D377" s="104">
        <v>1983</v>
      </c>
      <c r="E377" s="104">
        <v>1983</v>
      </c>
      <c r="F377" s="46" t="s">
        <v>55</v>
      </c>
      <c r="G377" s="27">
        <v>5</v>
      </c>
      <c r="H377" s="158">
        <v>4743.7</v>
      </c>
      <c r="I377" s="158">
        <v>4229.5</v>
      </c>
      <c r="J377" s="49">
        <v>1131.48</v>
      </c>
      <c r="K377" s="103">
        <v>165</v>
      </c>
      <c r="L377" s="47" t="s">
        <v>60</v>
      </c>
      <c r="M377" s="447">
        <v>9295470</v>
      </c>
      <c r="N377" s="28"/>
      <c r="O377" s="175">
        <f>M377-Q377</f>
        <v>5501249.5</v>
      </c>
      <c r="P377" s="425"/>
      <c r="Q377" s="175">
        <v>3794220.5</v>
      </c>
      <c r="R377" s="28"/>
      <c r="S377" s="447">
        <v>1959.54</v>
      </c>
      <c r="T377" s="447">
        <v>1959.54</v>
      </c>
      <c r="U377" s="50">
        <v>44926</v>
      </c>
    </row>
    <row r="378" spans="1:21" ht="15">
      <c r="A378" s="546"/>
      <c r="B378" s="537"/>
      <c r="C378" s="27" t="s">
        <v>48</v>
      </c>
      <c r="D378" s="104">
        <v>1983</v>
      </c>
      <c r="E378" s="104">
        <v>1983</v>
      </c>
      <c r="F378" s="46" t="s">
        <v>55</v>
      </c>
      <c r="G378" s="27">
        <v>5</v>
      </c>
      <c r="H378" s="158">
        <v>4743.7</v>
      </c>
      <c r="I378" s="158">
        <v>4229.5</v>
      </c>
      <c r="J378" s="49">
        <v>1131.48</v>
      </c>
      <c r="K378" s="103">
        <v>165</v>
      </c>
      <c r="L378" s="47" t="s">
        <v>89</v>
      </c>
      <c r="M378" s="447">
        <v>200896</v>
      </c>
      <c r="N378" s="28"/>
      <c r="O378" s="175">
        <f aca="true" t="shared" si="89" ref="O378:O383">M378-Q378</f>
        <v>118894.37</v>
      </c>
      <c r="P378" s="425"/>
      <c r="Q378" s="175">
        <v>82001.63</v>
      </c>
      <c r="R378" s="28"/>
      <c r="S378" s="447">
        <v>42.35</v>
      </c>
      <c r="T378" s="447">
        <v>42.35</v>
      </c>
      <c r="U378" s="50">
        <v>44926</v>
      </c>
    </row>
    <row r="379" spans="1:21" ht="15">
      <c r="A379" s="546"/>
      <c r="B379" s="537"/>
      <c r="C379" s="27" t="s">
        <v>48</v>
      </c>
      <c r="D379" s="104">
        <v>1983</v>
      </c>
      <c r="E379" s="104">
        <v>1983</v>
      </c>
      <c r="F379" s="46" t="s">
        <v>55</v>
      </c>
      <c r="G379" s="27">
        <v>5</v>
      </c>
      <c r="H379" s="158">
        <v>4743.7</v>
      </c>
      <c r="I379" s="158">
        <v>4229.5</v>
      </c>
      <c r="J379" s="49">
        <v>1131.48</v>
      </c>
      <c r="K379" s="103">
        <v>165</v>
      </c>
      <c r="L379" s="47" t="s">
        <v>61</v>
      </c>
      <c r="M379" s="447">
        <v>2840954</v>
      </c>
      <c r="N379" s="28"/>
      <c r="O379" s="175">
        <f t="shared" si="89"/>
        <v>1681334.75</v>
      </c>
      <c r="P379" s="425"/>
      <c r="Q379" s="175">
        <v>1159619.25</v>
      </c>
      <c r="R379" s="28"/>
      <c r="S379" s="447">
        <v>598.89</v>
      </c>
      <c r="T379" s="447">
        <v>598.89</v>
      </c>
      <c r="U379" s="50">
        <v>44926</v>
      </c>
    </row>
    <row r="380" spans="1:21" ht="15">
      <c r="A380" s="546"/>
      <c r="B380" s="537"/>
      <c r="C380" s="27" t="s">
        <v>48</v>
      </c>
      <c r="D380" s="104">
        <v>1983</v>
      </c>
      <c r="E380" s="104">
        <v>1983</v>
      </c>
      <c r="F380" s="46" t="s">
        <v>55</v>
      </c>
      <c r="G380" s="27">
        <v>5</v>
      </c>
      <c r="H380" s="158">
        <v>4743.7</v>
      </c>
      <c r="I380" s="158">
        <v>4229.5</v>
      </c>
      <c r="J380" s="49">
        <v>1131.48</v>
      </c>
      <c r="K380" s="103">
        <v>165</v>
      </c>
      <c r="L380" s="47" t="s">
        <v>90</v>
      </c>
      <c r="M380" s="447">
        <v>200896</v>
      </c>
      <c r="N380" s="28"/>
      <c r="O380" s="175">
        <f t="shared" si="89"/>
        <v>118894.37</v>
      </c>
      <c r="P380" s="425"/>
      <c r="Q380" s="175">
        <v>82001.63</v>
      </c>
      <c r="R380" s="28"/>
      <c r="S380" s="447">
        <v>42.35</v>
      </c>
      <c r="T380" s="447">
        <v>42.35</v>
      </c>
      <c r="U380" s="50">
        <v>44926</v>
      </c>
    </row>
    <row r="381" spans="1:21" ht="15">
      <c r="A381" s="546"/>
      <c r="B381" s="537"/>
      <c r="C381" s="27" t="s">
        <v>48</v>
      </c>
      <c r="D381" s="104">
        <v>1983</v>
      </c>
      <c r="E381" s="104">
        <v>1983</v>
      </c>
      <c r="F381" s="46" t="s">
        <v>55</v>
      </c>
      <c r="G381" s="27">
        <v>5</v>
      </c>
      <c r="H381" s="158">
        <v>4743.7</v>
      </c>
      <c r="I381" s="158">
        <v>4229.5</v>
      </c>
      <c r="J381" s="49">
        <v>1131.48</v>
      </c>
      <c r="K381" s="103">
        <v>165</v>
      </c>
      <c r="L381" s="47" t="s">
        <v>62</v>
      </c>
      <c r="M381" s="447">
        <v>1614281</v>
      </c>
      <c r="N381" s="28"/>
      <c r="O381" s="175">
        <f t="shared" si="89"/>
        <v>955364.55</v>
      </c>
      <c r="P381" s="425"/>
      <c r="Q381" s="175">
        <v>658916.45</v>
      </c>
      <c r="R381" s="28"/>
      <c r="S381" s="447">
        <v>340.3</v>
      </c>
      <c r="T381" s="447">
        <v>340.3</v>
      </c>
      <c r="U381" s="50">
        <v>44926</v>
      </c>
    </row>
    <row r="382" spans="1:21" ht="15">
      <c r="A382" s="546"/>
      <c r="B382" s="537"/>
      <c r="C382" s="27" t="s">
        <v>48</v>
      </c>
      <c r="D382" s="104">
        <v>1983</v>
      </c>
      <c r="E382" s="104">
        <v>1983</v>
      </c>
      <c r="F382" s="46" t="s">
        <v>55</v>
      </c>
      <c r="G382" s="27">
        <v>5</v>
      </c>
      <c r="H382" s="158">
        <v>4743.7</v>
      </c>
      <c r="I382" s="158">
        <v>4229.5</v>
      </c>
      <c r="J382" s="49">
        <v>1131.48</v>
      </c>
      <c r="K382" s="103">
        <v>165</v>
      </c>
      <c r="L382" s="47" t="s">
        <v>93</v>
      </c>
      <c r="M382" s="447">
        <v>267829</v>
      </c>
      <c r="N382" s="28"/>
      <c r="O382" s="175">
        <f t="shared" si="89"/>
        <v>158506.69</v>
      </c>
      <c r="P382" s="425"/>
      <c r="Q382" s="175">
        <v>109322.31</v>
      </c>
      <c r="R382" s="28"/>
      <c r="S382" s="447">
        <v>56.46</v>
      </c>
      <c r="T382" s="447">
        <v>56.46</v>
      </c>
      <c r="U382" s="50">
        <v>44926</v>
      </c>
    </row>
    <row r="383" spans="1:21" ht="15">
      <c r="A383" s="546"/>
      <c r="B383" s="537"/>
      <c r="C383" s="27" t="s">
        <v>48</v>
      </c>
      <c r="D383" s="104">
        <v>1983</v>
      </c>
      <c r="E383" s="104">
        <v>1983</v>
      </c>
      <c r="F383" s="46" t="s">
        <v>55</v>
      </c>
      <c r="G383" s="27">
        <v>5</v>
      </c>
      <c r="H383" s="158">
        <v>4743.7</v>
      </c>
      <c r="I383" s="158">
        <v>4229.5</v>
      </c>
      <c r="J383" s="49">
        <v>1131.48</v>
      </c>
      <c r="K383" s="103">
        <v>165</v>
      </c>
      <c r="L383" s="47" t="s">
        <v>94</v>
      </c>
      <c r="M383" s="447">
        <v>2365209</v>
      </c>
      <c r="N383" s="28"/>
      <c r="O383" s="175">
        <f t="shared" si="89"/>
        <v>1399779.12</v>
      </c>
      <c r="P383" s="425"/>
      <c r="Q383" s="175">
        <v>965429.88</v>
      </c>
      <c r="R383" s="28"/>
      <c r="S383" s="447">
        <v>498.6</v>
      </c>
      <c r="T383" s="447">
        <v>498.6</v>
      </c>
      <c r="U383" s="50">
        <v>44926</v>
      </c>
    </row>
    <row r="384" spans="1:21" ht="15.75" thickBot="1">
      <c r="A384" s="80"/>
      <c r="B384" s="110" t="s">
        <v>43</v>
      </c>
      <c r="C384" s="111" t="s">
        <v>19</v>
      </c>
      <c r="D384" s="111" t="s">
        <v>19</v>
      </c>
      <c r="E384" s="111" t="s">
        <v>19</v>
      </c>
      <c r="F384" s="111" t="s">
        <v>19</v>
      </c>
      <c r="G384" s="111" t="s">
        <v>19</v>
      </c>
      <c r="H384" s="159">
        <v>4743.7</v>
      </c>
      <c r="I384" s="159">
        <v>4229.5</v>
      </c>
      <c r="J384" s="56">
        <v>1131.48</v>
      </c>
      <c r="K384" s="55">
        <v>165</v>
      </c>
      <c r="L384" s="112" t="s">
        <v>19</v>
      </c>
      <c r="M384" s="190">
        <f aca="true" t="shared" si="90" ref="M384:R384">SUM(M376:M383)</f>
        <v>17050044</v>
      </c>
      <c r="N384" s="190">
        <f t="shared" si="90"/>
        <v>0</v>
      </c>
      <c r="O384" s="190">
        <f t="shared" si="90"/>
        <v>10090565.190000001</v>
      </c>
      <c r="P384" s="190">
        <f t="shared" si="90"/>
        <v>0</v>
      </c>
      <c r="Q384" s="190">
        <f t="shared" si="90"/>
        <v>6959478.81</v>
      </c>
      <c r="R384" s="190">
        <f t="shared" si="90"/>
        <v>0</v>
      </c>
      <c r="S384" s="56" t="s">
        <v>19</v>
      </c>
      <c r="T384" s="56" t="s">
        <v>19</v>
      </c>
      <c r="U384" s="113" t="s">
        <v>19</v>
      </c>
    </row>
    <row r="385" spans="1:21" ht="15">
      <c r="A385" s="503">
        <v>22</v>
      </c>
      <c r="B385" s="536" t="s">
        <v>136</v>
      </c>
      <c r="C385" s="40" t="s">
        <v>48</v>
      </c>
      <c r="D385" s="40">
        <v>1977</v>
      </c>
      <c r="E385" s="40">
        <v>1977</v>
      </c>
      <c r="F385" s="42" t="s">
        <v>49</v>
      </c>
      <c r="G385" s="40">
        <v>4</v>
      </c>
      <c r="H385" s="124">
        <v>3458.6</v>
      </c>
      <c r="I385" s="124">
        <v>3138.7</v>
      </c>
      <c r="J385" s="44">
        <v>1100.8</v>
      </c>
      <c r="K385" s="43">
        <v>135</v>
      </c>
      <c r="L385" s="73" t="s">
        <v>93</v>
      </c>
      <c r="M385" s="178">
        <v>324417</v>
      </c>
      <c r="N385" s="98"/>
      <c r="O385" s="453">
        <f>M385-Q385</f>
        <v>191996.62</v>
      </c>
      <c r="P385" s="445"/>
      <c r="Q385" s="444">
        <v>132420.38</v>
      </c>
      <c r="R385" s="445"/>
      <c r="S385" s="180">
        <v>93.80009252298618</v>
      </c>
      <c r="T385" s="180">
        <v>93.8</v>
      </c>
      <c r="U385" s="108">
        <v>44926</v>
      </c>
    </row>
    <row r="386" spans="1:21" ht="15">
      <c r="A386" s="504"/>
      <c r="B386" s="537"/>
      <c r="C386" s="27" t="s">
        <v>48</v>
      </c>
      <c r="D386" s="27">
        <v>1977</v>
      </c>
      <c r="E386" s="27">
        <v>1977</v>
      </c>
      <c r="F386" s="46" t="s">
        <v>49</v>
      </c>
      <c r="G386" s="27">
        <v>4</v>
      </c>
      <c r="H386" s="125">
        <v>3458.6</v>
      </c>
      <c r="I386" s="125">
        <v>3138.7</v>
      </c>
      <c r="J386" s="49">
        <v>1100.8</v>
      </c>
      <c r="K386" s="166">
        <v>135</v>
      </c>
      <c r="L386" s="47" t="s">
        <v>94</v>
      </c>
      <c r="M386" s="179">
        <v>1730718</v>
      </c>
      <c r="N386" s="28"/>
      <c r="O386" s="454">
        <f>M386-Q386</f>
        <v>1024274.35</v>
      </c>
      <c r="P386" s="28"/>
      <c r="Q386" s="175">
        <v>706443.65</v>
      </c>
      <c r="R386" s="28"/>
      <c r="S386" s="179">
        <v>500.41</v>
      </c>
      <c r="T386" s="179">
        <v>500.41</v>
      </c>
      <c r="U386" s="50">
        <v>44926</v>
      </c>
    </row>
    <row r="387" spans="1:21" ht="15.75" thickBot="1">
      <c r="A387" s="80"/>
      <c r="B387" s="51" t="s">
        <v>43</v>
      </c>
      <c r="C387" s="52" t="s">
        <v>19</v>
      </c>
      <c r="D387" s="52" t="s">
        <v>19</v>
      </c>
      <c r="E387" s="52" t="s">
        <v>19</v>
      </c>
      <c r="F387" s="52" t="s">
        <v>19</v>
      </c>
      <c r="G387" s="52" t="s">
        <v>19</v>
      </c>
      <c r="H387" s="121">
        <v>3458.6</v>
      </c>
      <c r="I387" s="121">
        <v>3138.7</v>
      </c>
      <c r="J387" s="53">
        <v>1100.8</v>
      </c>
      <c r="K387" s="58">
        <v>135</v>
      </c>
      <c r="L387" s="54" t="s">
        <v>19</v>
      </c>
      <c r="M387" s="433">
        <f>SUM(M385:M386)</f>
        <v>2055135</v>
      </c>
      <c r="N387" s="433" t="s">
        <v>189</v>
      </c>
      <c r="O387" s="433">
        <f>SUM(O385:O386)</f>
        <v>1216270.97</v>
      </c>
      <c r="P387" s="433" t="s">
        <v>189</v>
      </c>
      <c r="Q387" s="433">
        <f>SUM(Q385:Q386)</f>
        <v>838864.03</v>
      </c>
      <c r="R387" s="433" t="s">
        <v>189</v>
      </c>
      <c r="S387" s="53" t="s">
        <v>19</v>
      </c>
      <c r="T387" s="53" t="s">
        <v>19</v>
      </c>
      <c r="U387" s="57" t="s">
        <v>19</v>
      </c>
    </row>
    <row r="388" spans="1:21" ht="15">
      <c r="A388" s="503">
        <v>23</v>
      </c>
      <c r="B388" s="505" t="s">
        <v>137</v>
      </c>
      <c r="C388" s="81" t="s">
        <v>48</v>
      </c>
      <c r="D388" s="81">
        <v>1975</v>
      </c>
      <c r="E388" s="81">
        <v>1975</v>
      </c>
      <c r="F388" s="93" t="s">
        <v>119</v>
      </c>
      <c r="G388" s="81">
        <v>4</v>
      </c>
      <c r="H388" s="153">
        <v>1747.6</v>
      </c>
      <c r="I388" s="153">
        <v>1599.4</v>
      </c>
      <c r="J388" s="82">
        <v>747</v>
      </c>
      <c r="K388" s="83">
        <v>72</v>
      </c>
      <c r="L388" s="114" t="s">
        <v>88</v>
      </c>
      <c r="M388" s="450">
        <v>173012</v>
      </c>
      <c r="N388" s="82"/>
      <c r="O388" s="180">
        <f>M388-Q388</f>
        <v>102392.04</v>
      </c>
      <c r="P388" s="82"/>
      <c r="Q388" s="180">
        <v>70619.96</v>
      </c>
      <c r="R388" s="82"/>
      <c r="S388" s="180">
        <v>99</v>
      </c>
      <c r="T388" s="180">
        <v>99</v>
      </c>
      <c r="U388" s="108">
        <v>44926</v>
      </c>
    </row>
    <row r="389" spans="1:21" ht="15">
      <c r="A389" s="504"/>
      <c r="B389" s="506"/>
      <c r="C389" s="27" t="s">
        <v>48</v>
      </c>
      <c r="D389" s="27">
        <v>1975</v>
      </c>
      <c r="E389" s="27">
        <v>1975</v>
      </c>
      <c r="F389" s="46" t="s">
        <v>119</v>
      </c>
      <c r="G389" s="27">
        <v>4</v>
      </c>
      <c r="H389" s="125">
        <v>1747.6</v>
      </c>
      <c r="I389" s="125">
        <v>1599.4</v>
      </c>
      <c r="J389" s="49">
        <v>747</v>
      </c>
      <c r="K389" s="166">
        <v>72</v>
      </c>
      <c r="L389" s="47" t="s">
        <v>90</v>
      </c>
      <c r="M389" s="447">
        <v>131402</v>
      </c>
      <c r="N389" s="49"/>
      <c r="O389" s="179">
        <f>M389-Q389</f>
        <v>77766.39</v>
      </c>
      <c r="P389" s="49"/>
      <c r="Q389" s="179">
        <v>53635.61</v>
      </c>
      <c r="R389" s="49"/>
      <c r="S389" s="179">
        <v>75.19</v>
      </c>
      <c r="T389" s="179">
        <v>75.19</v>
      </c>
      <c r="U389" s="50">
        <v>44926</v>
      </c>
    </row>
    <row r="390" spans="1:21" ht="15">
      <c r="A390" s="504"/>
      <c r="B390" s="506"/>
      <c r="C390" s="27" t="s">
        <v>48</v>
      </c>
      <c r="D390" s="27">
        <v>1975</v>
      </c>
      <c r="E390" s="27">
        <v>1975</v>
      </c>
      <c r="F390" s="46" t="s">
        <v>119</v>
      </c>
      <c r="G390" s="27">
        <v>4</v>
      </c>
      <c r="H390" s="125">
        <v>1747.6</v>
      </c>
      <c r="I390" s="125">
        <v>1599.4</v>
      </c>
      <c r="J390" s="49">
        <v>747</v>
      </c>
      <c r="K390" s="166">
        <v>72</v>
      </c>
      <c r="L390" s="47" t="s">
        <v>91</v>
      </c>
      <c r="M390" s="447">
        <v>131402</v>
      </c>
      <c r="N390" s="49"/>
      <c r="O390" s="179">
        <f>M390-Q390</f>
        <v>77766.39</v>
      </c>
      <c r="P390" s="49"/>
      <c r="Q390" s="179">
        <v>53635.61</v>
      </c>
      <c r="R390" s="49"/>
      <c r="S390" s="179">
        <v>75.19</v>
      </c>
      <c r="T390" s="179">
        <v>75.19</v>
      </c>
      <c r="U390" s="50">
        <v>44926</v>
      </c>
    </row>
    <row r="391" spans="1:21" ht="15">
      <c r="A391" s="504"/>
      <c r="B391" s="506"/>
      <c r="C391" s="27" t="s">
        <v>48</v>
      </c>
      <c r="D391" s="27">
        <v>1975</v>
      </c>
      <c r="E391" s="27">
        <v>1975</v>
      </c>
      <c r="F391" s="46" t="s">
        <v>119</v>
      </c>
      <c r="G391" s="27">
        <v>4</v>
      </c>
      <c r="H391" s="125">
        <v>1747.6</v>
      </c>
      <c r="I391" s="125">
        <v>1599.4</v>
      </c>
      <c r="J391" s="49">
        <v>747</v>
      </c>
      <c r="K391" s="166">
        <v>72</v>
      </c>
      <c r="L391" s="47" t="s">
        <v>93</v>
      </c>
      <c r="M391" s="447">
        <v>175197</v>
      </c>
      <c r="N391" s="49"/>
      <c r="O391" s="179">
        <f>M391-Q391</f>
        <v>103685.17</v>
      </c>
      <c r="P391" s="49"/>
      <c r="Q391" s="179">
        <v>71511.83</v>
      </c>
      <c r="R391" s="49"/>
      <c r="S391" s="179">
        <v>100.25</v>
      </c>
      <c r="T391" s="179">
        <v>100.25</v>
      </c>
      <c r="U391" s="50">
        <v>44926</v>
      </c>
    </row>
    <row r="392" spans="1:21" ht="15.75" thickBot="1">
      <c r="A392" s="80"/>
      <c r="B392" s="51" t="s">
        <v>43</v>
      </c>
      <c r="C392" s="52" t="s">
        <v>19</v>
      </c>
      <c r="D392" s="52" t="s">
        <v>19</v>
      </c>
      <c r="E392" s="52" t="s">
        <v>19</v>
      </c>
      <c r="F392" s="52" t="s">
        <v>19</v>
      </c>
      <c r="G392" s="52" t="s">
        <v>19</v>
      </c>
      <c r="H392" s="121">
        <v>1747.6</v>
      </c>
      <c r="I392" s="121">
        <v>1599.4</v>
      </c>
      <c r="J392" s="53">
        <v>747</v>
      </c>
      <c r="K392" s="58">
        <v>72</v>
      </c>
      <c r="L392" s="54" t="s">
        <v>19</v>
      </c>
      <c r="M392" s="433">
        <f>SUM(M388:M391)</f>
        <v>611013</v>
      </c>
      <c r="N392" s="433" t="s">
        <v>189</v>
      </c>
      <c r="O392" s="433">
        <f>SUM(O388:O391)</f>
        <v>361609.99</v>
      </c>
      <c r="P392" s="433" t="s">
        <v>189</v>
      </c>
      <c r="Q392" s="433">
        <f>SUM(Q388:Q391)</f>
        <v>249403.01</v>
      </c>
      <c r="R392" s="433" t="s">
        <v>189</v>
      </c>
      <c r="S392" s="53" t="s">
        <v>19</v>
      </c>
      <c r="T392" s="53" t="s">
        <v>19</v>
      </c>
      <c r="U392" s="57" t="s">
        <v>19</v>
      </c>
    </row>
    <row r="393" spans="1:21" ht="15">
      <c r="A393" s="503">
        <v>24</v>
      </c>
      <c r="B393" s="536" t="s">
        <v>138</v>
      </c>
      <c r="C393" s="40" t="s">
        <v>48</v>
      </c>
      <c r="D393" s="40">
        <v>1974</v>
      </c>
      <c r="E393" s="40">
        <v>1974</v>
      </c>
      <c r="F393" s="42" t="s">
        <v>119</v>
      </c>
      <c r="G393" s="40">
        <v>4</v>
      </c>
      <c r="H393" s="124">
        <v>3479.2</v>
      </c>
      <c r="I393" s="124">
        <v>3145.7</v>
      </c>
      <c r="J393" s="44">
        <v>1440</v>
      </c>
      <c r="K393" s="43">
        <v>161</v>
      </c>
      <c r="L393" s="73" t="s">
        <v>93</v>
      </c>
      <c r="M393" s="452">
        <v>348790</v>
      </c>
      <c r="N393" s="44"/>
      <c r="O393" s="178">
        <f>M393-Q393</f>
        <v>206421.06</v>
      </c>
      <c r="P393" s="44"/>
      <c r="Q393" s="178">
        <v>142368.94</v>
      </c>
      <c r="R393" s="44"/>
      <c r="S393" s="178">
        <v>100.25</v>
      </c>
      <c r="T393" s="178">
        <v>100.25</v>
      </c>
      <c r="U393" s="108">
        <v>44926</v>
      </c>
    </row>
    <row r="394" spans="1:21" ht="15">
      <c r="A394" s="504"/>
      <c r="B394" s="537"/>
      <c r="C394" s="27" t="s">
        <v>48</v>
      </c>
      <c r="D394" s="27">
        <v>1974</v>
      </c>
      <c r="E394" s="27">
        <v>1974</v>
      </c>
      <c r="F394" s="46" t="s">
        <v>119</v>
      </c>
      <c r="G394" s="27">
        <v>4</v>
      </c>
      <c r="H394" s="125">
        <v>3479.2</v>
      </c>
      <c r="I394" s="125">
        <v>3145.7</v>
      </c>
      <c r="J394" s="49">
        <v>1440</v>
      </c>
      <c r="K394" s="166">
        <v>161</v>
      </c>
      <c r="L394" s="47" t="s">
        <v>94</v>
      </c>
      <c r="M394" s="447">
        <v>1880021</v>
      </c>
      <c r="N394" s="49"/>
      <c r="O394" s="177">
        <f>M394-Q394</f>
        <v>1112634.9300000002</v>
      </c>
      <c r="P394" s="49"/>
      <c r="Q394" s="177">
        <v>767386.07</v>
      </c>
      <c r="R394" s="49"/>
      <c r="S394" s="179">
        <v>540.36</v>
      </c>
      <c r="T394" s="179">
        <v>540.36</v>
      </c>
      <c r="U394" s="50">
        <v>44926</v>
      </c>
    </row>
    <row r="395" spans="1:21" ht="15.75" thickBot="1">
      <c r="A395" s="80"/>
      <c r="B395" s="51" t="s">
        <v>43</v>
      </c>
      <c r="C395" s="52" t="s">
        <v>19</v>
      </c>
      <c r="D395" s="52" t="s">
        <v>19</v>
      </c>
      <c r="E395" s="52" t="s">
        <v>19</v>
      </c>
      <c r="F395" s="52" t="s">
        <v>19</v>
      </c>
      <c r="G395" s="52" t="s">
        <v>19</v>
      </c>
      <c r="H395" s="121">
        <v>3479.2</v>
      </c>
      <c r="I395" s="121">
        <v>3145.7</v>
      </c>
      <c r="J395" s="53">
        <v>1440</v>
      </c>
      <c r="K395" s="58">
        <v>161</v>
      </c>
      <c r="L395" s="54" t="s">
        <v>19</v>
      </c>
      <c r="M395" s="433">
        <f>SUM(M393:M394)</f>
        <v>2228811</v>
      </c>
      <c r="N395" s="433" t="s">
        <v>189</v>
      </c>
      <c r="O395" s="433">
        <f>SUM(O393:O394)</f>
        <v>1319055.9900000002</v>
      </c>
      <c r="P395" s="433" t="s">
        <v>189</v>
      </c>
      <c r="Q395" s="433">
        <f>SUM(Q393:Q394)</f>
        <v>909755.01</v>
      </c>
      <c r="R395" s="433" t="s">
        <v>189</v>
      </c>
      <c r="S395" s="53" t="s">
        <v>19</v>
      </c>
      <c r="T395" s="53" t="s">
        <v>19</v>
      </c>
      <c r="U395" s="57" t="s">
        <v>19</v>
      </c>
    </row>
    <row r="396" spans="1:21" ht="15">
      <c r="A396" s="322">
        <v>25</v>
      </c>
      <c r="B396" s="336" t="s">
        <v>135</v>
      </c>
      <c r="C396" s="317" t="s">
        <v>48</v>
      </c>
      <c r="D396" s="323">
        <v>1975</v>
      </c>
      <c r="E396" s="323">
        <v>1975</v>
      </c>
      <c r="F396" s="167" t="s">
        <v>99</v>
      </c>
      <c r="G396" s="317">
        <v>4</v>
      </c>
      <c r="H396" s="143">
        <v>3482.9</v>
      </c>
      <c r="I396" s="143">
        <v>3171.6</v>
      </c>
      <c r="J396" s="143">
        <v>1440</v>
      </c>
      <c r="K396" s="318">
        <v>151</v>
      </c>
      <c r="L396" s="205" t="s">
        <v>94</v>
      </c>
      <c r="M396" s="434">
        <v>1288325</v>
      </c>
      <c r="N396" s="320"/>
      <c r="O396" s="325">
        <f>M396-Q396</f>
        <v>762457.12</v>
      </c>
      <c r="P396" s="320"/>
      <c r="Q396" s="325">
        <v>525867.88</v>
      </c>
      <c r="R396" s="320"/>
      <c r="S396" s="206">
        <v>369.9</v>
      </c>
      <c r="T396" s="206">
        <v>369.9</v>
      </c>
      <c r="U396" s="354">
        <v>44926</v>
      </c>
    </row>
    <row r="397" spans="1:21" ht="15.75" thickBot="1">
      <c r="A397" s="321"/>
      <c r="B397" s="213" t="s">
        <v>43</v>
      </c>
      <c r="C397" s="214" t="s">
        <v>19</v>
      </c>
      <c r="D397" s="214" t="s">
        <v>19</v>
      </c>
      <c r="E397" s="214" t="s">
        <v>19</v>
      </c>
      <c r="F397" s="214" t="s">
        <v>19</v>
      </c>
      <c r="G397" s="214" t="s">
        <v>19</v>
      </c>
      <c r="H397" s="121">
        <v>3482.9</v>
      </c>
      <c r="I397" s="121">
        <v>3171.6</v>
      </c>
      <c r="J397" s="121">
        <v>1440</v>
      </c>
      <c r="K397" s="261">
        <v>151</v>
      </c>
      <c r="L397" s="216" t="s">
        <v>19</v>
      </c>
      <c r="M397" s="435">
        <f>SUM(M396:M396)</f>
        <v>1288325</v>
      </c>
      <c r="N397" s="435" t="s">
        <v>189</v>
      </c>
      <c r="O397" s="435">
        <f>SUM(O396:O396)</f>
        <v>762457.12</v>
      </c>
      <c r="P397" s="435" t="s">
        <v>189</v>
      </c>
      <c r="Q397" s="435">
        <f>SUM(Q396:Q396)</f>
        <v>525867.88</v>
      </c>
      <c r="R397" s="435" t="s">
        <v>189</v>
      </c>
      <c r="S397" s="121" t="s">
        <v>19</v>
      </c>
      <c r="T397" s="121" t="s">
        <v>19</v>
      </c>
      <c r="U397" s="218" t="s">
        <v>19</v>
      </c>
    </row>
    <row r="398" spans="1:21" ht="15">
      <c r="A398" s="503">
        <v>26</v>
      </c>
      <c r="B398" s="536" t="s">
        <v>139</v>
      </c>
      <c r="C398" s="96" t="s">
        <v>48</v>
      </c>
      <c r="D398" s="40">
        <v>1976</v>
      </c>
      <c r="E398" s="40">
        <v>1976</v>
      </c>
      <c r="F398" s="42" t="s">
        <v>119</v>
      </c>
      <c r="G398" s="40">
        <v>4</v>
      </c>
      <c r="H398" s="160">
        <v>3543</v>
      </c>
      <c r="I398" s="160">
        <v>3198.1</v>
      </c>
      <c r="J398" s="97">
        <v>1113.6</v>
      </c>
      <c r="K398" s="98">
        <v>148</v>
      </c>
      <c r="L398" s="73" t="s">
        <v>93</v>
      </c>
      <c r="M398" s="452">
        <v>355186</v>
      </c>
      <c r="N398" s="44"/>
      <c r="O398" s="180">
        <f>M398-Q398</f>
        <v>210206.35</v>
      </c>
      <c r="P398" s="82"/>
      <c r="Q398" s="180">
        <v>144979.65</v>
      </c>
      <c r="R398" s="82"/>
      <c r="S398" s="179">
        <v>100.25</v>
      </c>
      <c r="T398" s="179">
        <v>100.25</v>
      </c>
      <c r="U398" s="108">
        <v>44926</v>
      </c>
    </row>
    <row r="399" spans="1:21" ht="15">
      <c r="A399" s="504"/>
      <c r="B399" s="537"/>
      <c r="C399" s="78" t="s">
        <v>48</v>
      </c>
      <c r="D399" s="27">
        <v>1976</v>
      </c>
      <c r="E399" s="27">
        <v>1976</v>
      </c>
      <c r="F399" s="46" t="s">
        <v>119</v>
      </c>
      <c r="G399" s="27">
        <v>4</v>
      </c>
      <c r="H399" s="161">
        <v>3543</v>
      </c>
      <c r="I399" s="161">
        <v>3198.1</v>
      </c>
      <c r="J399" s="99">
        <v>1113.6</v>
      </c>
      <c r="K399" s="28">
        <v>148</v>
      </c>
      <c r="L399" s="47" t="s">
        <v>94</v>
      </c>
      <c r="M399" s="447">
        <v>1914495</v>
      </c>
      <c r="N399" s="49"/>
      <c r="O399" s="179">
        <f>M399-Q399</f>
        <v>1133037.35</v>
      </c>
      <c r="P399" s="49"/>
      <c r="Q399" s="179">
        <v>781457.65</v>
      </c>
      <c r="R399" s="49"/>
      <c r="S399" s="179">
        <v>540.36</v>
      </c>
      <c r="T399" s="179">
        <v>540.36</v>
      </c>
      <c r="U399" s="50">
        <v>44926</v>
      </c>
    </row>
    <row r="400" spans="1:21" ht="15.75" thickBot="1">
      <c r="A400" s="80"/>
      <c r="B400" s="51" t="s">
        <v>43</v>
      </c>
      <c r="C400" s="52" t="s">
        <v>19</v>
      </c>
      <c r="D400" s="52" t="s">
        <v>19</v>
      </c>
      <c r="E400" s="52" t="s">
        <v>19</v>
      </c>
      <c r="F400" s="52" t="s">
        <v>19</v>
      </c>
      <c r="G400" s="52" t="s">
        <v>19</v>
      </c>
      <c r="H400" s="121">
        <v>3543</v>
      </c>
      <c r="I400" s="121">
        <v>3198.1</v>
      </c>
      <c r="J400" s="53">
        <v>1113.6</v>
      </c>
      <c r="K400" s="58">
        <v>148</v>
      </c>
      <c r="L400" s="54" t="s">
        <v>19</v>
      </c>
      <c r="M400" s="433">
        <f>SUM(M398:M399)</f>
        <v>2269681</v>
      </c>
      <c r="N400" s="433" t="s">
        <v>189</v>
      </c>
      <c r="O400" s="433">
        <f>SUM(O398:O399)</f>
        <v>1343243.7000000002</v>
      </c>
      <c r="P400" s="433" t="s">
        <v>189</v>
      </c>
      <c r="Q400" s="433">
        <f>SUM(Q398:Q399)</f>
        <v>926437.3</v>
      </c>
      <c r="R400" s="433" t="s">
        <v>189</v>
      </c>
      <c r="S400" s="53" t="s">
        <v>19</v>
      </c>
      <c r="T400" s="53" t="s">
        <v>19</v>
      </c>
      <c r="U400" s="57" t="s">
        <v>19</v>
      </c>
    </row>
    <row r="401" spans="1:21" ht="15">
      <c r="A401" s="503">
        <v>27</v>
      </c>
      <c r="B401" s="505" t="s">
        <v>141</v>
      </c>
      <c r="C401" s="40" t="s">
        <v>48</v>
      </c>
      <c r="D401" s="100">
        <v>1989</v>
      </c>
      <c r="E401" s="100">
        <v>1989</v>
      </c>
      <c r="F401" s="42" t="s">
        <v>55</v>
      </c>
      <c r="G401" s="100">
        <v>5</v>
      </c>
      <c r="H401" s="160">
        <v>4601.1</v>
      </c>
      <c r="I401" s="160">
        <v>4194</v>
      </c>
      <c r="J401" s="97">
        <v>1131.48</v>
      </c>
      <c r="K401" s="98">
        <v>154</v>
      </c>
      <c r="L401" s="73" t="s">
        <v>89</v>
      </c>
      <c r="M401" s="452">
        <v>194857</v>
      </c>
      <c r="N401" s="98"/>
      <c r="O401" s="453">
        <f aca="true" t="shared" si="91" ref="O401:O406">M401-Q401</f>
        <v>115320.36</v>
      </c>
      <c r="P401" s="445"/>
      <c r="Q401" s="453">
        <v>79536.64</v>
      </c>
      <c r="R401" s="445"/>
      <c r="S401" s="450">
        <v>42.35</v>
      </c>
      <c r="T401" s="450">
        <v>42.35</v>
      </c>
      <c r="U401" s="108">
        <v>44926</v>
      </c>
    </row>
    <row r="402" spans="1:21" ht="15">
      <c r="A402" s="504"/>
      <c r="B402" s="506"/>
      <c r="C402" s="27" t="s">
        <v>48</v>
      </c>
      <c r="D402" s="101">
        <v>1989</v>
      </c>
      <c r="E402" s="101">
        <v>1989</v>
      </c>
      <c r="F402" s="46" t="s">
        <v>55</v>
      </c>
      <c r="G402" s="101">
        <v>5</v>
      </c>
      <c r="H402" s="161">
        <v>4601.1</v>
      </c>
      <c r="I402" s="161">
        <v>4194</v>
      </c>
      <c r="J402" s="99">
        <v>1131.48</v>
      </c>
      <c r="K402" s="28">
        <v>154</v>
      </c>
      <c r="L402" s="47" t="s">
        <v>61</v>
      </c>
      <c r="M402" s="447">
        <v>2755553</v>
      </c>
      <c r="N402" s="28"/>
      <c r="O402" s="454">
        <f t="shared" si="91"/>
        <v>1630792.69</v>
      </c>
      <c r="P402" s="28"/>
      <c r="Q402" s="454">
        <v>1124760.31</v>
      </c>
      <c r="R402" s="28"/>
      <c r="S402" s="447">
        <v>598.89</v>
      </c>
      <c r="T402" s="447">
        <v>598.89</v>
      </c>
      <c r="U402" s="50">
        <v>44926</v>
      </c>
    </row>
    <row r="403" spans="1:21" ht="15">
      <c r="A403" s="504"/>
      <c r="B403" s="506"/>
      <c r="C403" s="27" t="s">
        <v>48</v>
      </c>
      <c r="D403" s="101">
        <v>1989</v>
      </c>
      <c r="E403" s="101">
        <v>1989</v>
      </c>
      <c r="F403" s="46" t="s">
        <v>55</v>
      </c>
      <c r="G403" s="101">
        <v>5</v>
      </c>
      <c r="H403" s="161">
        <v>4601.1</v>
      </c>
      <c r="I403" s="161">
        <v>4194</v>
      </c>
      <c r="J403" s="99">
        <v>1131.48</v>
      </c>
      <c r="K403" s="28">
        <v>154</v>
      </c>
      <c r="L403" s="47" t="s">
        <v>90</v>
      </c>
      <c r="M403" s="447">
        <v>194857</v>
      </c>
      <c r="N403" s="28"/>
      <c r="O403" s="454">
        <f t="shared" si="91"/>
        <v>115320.36</v>
      </c>
      <c r="P403" s="28"/>
      <c r="Q403" s="454">
        <v>79536.64</v>
      </c>
      <c r="R403" s="28"/>
      <c r="S403" s="447">
        <v>42.35</v>
      </c>
      <c r="T403" s="447">
        <v>42.35</v>
      </c>
      <c r="U403" s="50">
        <v>44926</v>
      </c>
    </row>
    <row r="404" spans="1:21" ht="15">
      <c r="A404" s="504"/>
      <c r="B404" s="506"/>
      <c r="C404" s="201" t="s">
        <v>48</v>
      </c>
      <c r="D404" s="459">
        <v>1989</v>
      </c>
      <c r="E404" s="459">
        <v>1989</v>
      </c>
      <c r="F404" s="203" t="s">
        <v>55</v>
      </c>
      <c r="G404" s="459">
        <v>5</v>
      </c>
      <c r="H404" s="161">
        <v>4601.1</v>
      </c>
      <c r="I404" s="161">
        <v>4194</v>
      </c>
      <c r="J404" s="161">
        <v>1131.48</v>
      </c>
      <c r="K404" s="116">
        <v>154</v>
      </c>
      <c r="L404" s="205" t="s">
        <v>62</v>
      </c>
      <c r="M404" s="460">
        <v>1565754</v>
      </c>
      <c r="N404" s="116"/>
      <c r="O404" s="461">
        <f t="shared" si="91"/>
        <v>926645.28</v>
      </c>
      <c r="P404" s="462"/>
      <c r="Q404" s="463">
        <v>639108.72</v>
      </c>
      <c r="R404" s="462"/>
      <c r="S404" s="464">
        <v>340.3</v>
      </c>
      <c r="T404" s="464">
        <v>340.3</v>
      </c>
      <c r="U404" s="465">
        <v>44926</v>
      </c>
    </row>
    <row r="405" spans="1:21" ht="15">
      <c r="A405" s="504"/>
      <c r="B405" s="506"/>
      <c r="C405" s="201" t="s">
        <v>48</v>
      </c>
      <c r="D405" s="459">
        <v>1989</v>
      </c>
      <c r="E405" s="459">
        <v>1989</v>
      </c>
      <c r="F405" s="203" t="s">
        <v>55</v>
      </c>
      <c r="G405" s="459">
        <v>5</v>
      </c>
      <c r="H405" s="161">
        <v>4601.1</v>
      </c>
      <c r="I405" s="161">
        <v>4194</v>
      </c>
      <c r="J405" s="161">
        <v>1131.48</v>
      </c>
      <c r="K405" s="116">
        <v>154</v>
      </c>
      <c r="L405" s="205" t="s">
        <v>93</v>
      </c>
      <c r="M405" s="460">
        <v>259778</v>
      </c>
      <c r="N405" s="116"/>
      <c r="O405" s="461">
        <f t="shared" si="91"/>
        <v>153741.94</v>
      </c>
      <c r="P405" s="462"/>
      <c r="Q405" s="463">
        <v>106036.06</v>
      </c>
      <c r="R405" s="462"/>
      <c r="S405" s="464">
        <v>56.46</v>
      </c>
      <c r="T405" s="464">
        <v>56.46</v>
      </c>
      <c r="U405" s="465">
        <v>44926</v>
      </c>
    </row>
    <row r="406" spans="1:21" ht="15">
      <c r="A406" s="504"/>
      <c r="B406" s="506"/>
      <c r="C406" s="201" t="s">
        <v>48</v>
      </c>
      <c r="D406" s="459">
        <v>1989</v>
      </c>
      <c r="E406" s="459">
        <v>1989</v>
      </c>
      <c r="F406" s="203" t="s">
        <v>55</v>
      </c>
      <c r="G406" s="459">
        <v>5</v>
      </c>
      <c r="H406" s="161">
        <v>4601.1</v>
      </c>
      <c r="I406" s="161">
        <v>4194</v>
      </c>
      <c r="J406" s="161">
        <v>1131.48</v>
      </c>
      <c r="K406" s="116">
        <v>154</v>
      </c>
      <c r="L406" s="205" t="s">
        <v>172</v>
      </c>
      <c r="M406" s="460">
        <v>2294108</v>
      </c>
      <c r="N406" s="116"/>
      <c r="O406" s="461">
        <f t="shared" si="91"/>
        <v>1357700.0899999999</v>
      </c>
      <c r="P406" s="462"/>
      <c r="Q406" s="463">
        <v>936407.91</v>
      </c>
      <c r="R406" s="462"/>
      <c r="S406" s="464">
        <v>498.6</v>
      </c>
      <c r="T406" s="464">
        <v>498.6</v>
      </c>
      <c r="U406" s="465">
        <v>44926</v>
      </c>
    </row>
    <row r="407" spans="1:21" ht="15.75" thickBot="1">
      <c r="A407" s="80"/>
      <c r="B407" s="51" t="s">
        <v>43</v>
      </c>
      <c r="C407" s="52" t="s">
        <v>19</v>
      </c>
      <c r="D407" s="52" t="s">
        <v>19</v>
      </c>
      <c r="E407" s="52" t="s">
        <v>19</v>
      </c>
      <c r="F407" s="52" t="s">
        <v>19</v>
      </c>
      <c r="G407" s="52" t="s">
        <v>19</v>
      </c>
      <c r="H407" s="121">
        <v>4601.1</v>
      </c>
      <c r="I407" s="121">
        <v>4194</v>
      </c>
      <c r="J407" s="53">
        <v>1131.48</v>
      </c>
      <c r="K407" s="58">
        <v>154</v>
      </c>
      <c r="L407" s="54" t="s">
        <v>19</v>
      </c>
      <c r="M407" s="433">
        <f>SUM(M401:M406)</f>
        <v>7264907</v>
      </c>
      <c r="N407" s="433" t="s">
        <v>189</v>
      </c>
      <c r="O407" s="433">
        <f>SUM(O401:O406)</f>
        <v>4299520.720000001</v>
      </c>
      <c r="P407" s="433" t="s">
        <v>189</v>
      </c>
      <c r="Q407" s="433">
        <f>SUM(Q401:Q406)</f>
        <v>2965386.28</v>
      </c>
      <c r="R407" s="433" t="s">
        <v>189</v>
      </c>
      <c r="S407" s="53" t="s">
        <v>19</v>
      </c>
      <c r="T407" s="53" t="s">
        <v>19</v>
      </c>
      <c r="U407" s="57" t="s">
        <v>19</v>
      </c>
    </row>
    <row r="408" ht="15.75">
      <c r="U408" s="457" t="s">
        <v>180</v>
      </c>
    </row>
  </sheetData>
  <sheetProtection/>
  <autoFilter ref="A9:U408"/>
  <mergeCells count="177">
    <mergeCell ref="B348:B349"/>
    <mergeCell ref="A27:A28"/>
    <mergeCell ref="A178:A179"/>
    <mergeCell ref="A176:A177"/>
    <mergeCell ref="A393:A394"/>
    <mergeCell ref="A369:A374"/>
    <mergeCell ref="B111:B115"/>
    <mergeCell ref="A351:A352"/>
    <mergeCell ref="B356:B361"/>
    <mergeCell ref="A356:A361"/>
    <mergeCell ref="B351:B352"/>
    <mergeCell ref="B185:B187"/>
    <mergeCell ref="B266:B267"/>
    <mergeCell ref="B271:B272"/>
    <mergeCell ref="A204:A205"/>
    <mergeCell ref="B204:B205"/>
    <mergeCell ref="A253:A257"/>
    <mergeCell ref="A259:A264"/>
    <mergeCell ref="B253:B257"/>
    <mergeCell ref="A287:A291"/>
    <mergeCell ref="B287:B291"/>
    <mergeCell ref="B293:B297"/>
    <mergeCell ref="A293:A297"/>
    <mergeCell ref="N1:U1"/>
    <mergeCell ref="N2:U3"/>
    <mergeCell ref="A65:A66"/>
    <mergeCell ref="B65:B66"/>
    <mergeCell ref="B198:B199"/>
    <mergeCell ref="B99:B102"/>
    <mergeCell ref="B369:B374"/>
    <mergeCell ref="B316:B319"/>
    <mergeCell ref="A316:A319"/>
    <mergeCell ref="A321:A322"/>
    <mergeCell ref="B321:B322"/>
    <mergeCell ref="A324:A327"/>
    <mergeCell ref="B324:B327"/>
    <mergeCell ref="A329:A332"/>
    <mergeCell ref="B329:B332"/>
    <mergeCell ref="B334:B335"/>
    <mergeCell ref="B366:B367"/>
    <mergeCell ref="A366:A367"/>
    <mergeCell ref="A337:A346"/>
    <mergeCell ref="B337:B346"/>
    <mergeCell ref="A246:A249"/>
    <mergeCell ref="A304:A306"/>
    <mergeCell ref="A266:A267"/>
    <mergeCell ref="A271:A272"/>
    <mergeCell ref="B274:B283"/>
    <mergeCell ref="B259:B264"/>
    <mergeCell ref="B218:B223"/>
    <mergeCell ref="B225:B229"/>
    <mergeCell ref="A398:A399"/>
    <mergeCell ref="B398:B399"/>
    <mergeCell ref="A59:A60"/>
    <mergeCell ref="A80:A81"/>
    <mergeCell ref="A83:A88"/>
    <mergeCell ref="A90:A93"/>
    <mergeCell ref="A111:A115"/>
    <mergeCell ref="A334:A335"/>
    <mergeCell ref="A141:A142"/>
    <mergeCell ref="A239:A240"/>
    <mergeCell ref="B239:B240"/>
    <mergeCell ref="A385:A386"/>
    <mergeCell ref="B388:B391"/>
    <mergeCell ref="A388:A391"/>
    <mergeCell ref="A376:A383"/>
    <mergeCell ref="A363:A364"/>
    <mergeCell ref="B376:B383"/>
    <mergeCell ref="B385:B386"/>
    <mergeCell ref="B393:B394"/>
    <mergeCell ref="A99:A102"/>
    <mergeCell ref="A77:A78"/>
    <mergeCell ref="A104:A109"/>
    <mergeCell ref="B104:B109"/>
    <mergeCell ref="A348:A349"/>
    <mergeCell ref="B311:B314"/>
    <mergeCell ref="A218:A222"/>
    <mergeCell ref="B246:B249"/>
    <mergeCell ref="A213:A216"/>
    <mergeCell ref="A31:A32"/>
    <mergeCell ref="B24:B25"/>
    <mergeCell ref="A24:A25"/>
    <mergeCell ref="A13:A15"/>
    <mergeCell ref="B13:B15"/>
    <mergeCell ref="A49:A52"/>
    <mergeCell ref="A29:A30"/>
    <mergeCell ref="B39:B40"/>
    <mergeCell ref="A39:A40"/>
    <mergeCell ref="A45:A47"/>
    <mergeCell ref="A62:A63"/>
    <mergeCell ref="B62:B63"/>
    <mergeCell ref="A42:A43"/>
    <mergeCell ref="B42:B43"/>
    <mergeCell ref="B35:B37"/>
    <mergeCell ref="A56:A57"/>
    <mergeCell ref="A4:U4"/>
    <mergeCell ref="M6:M7"/>
    <mergeCell ref="L5:L7"/>
    <mergeCell ref="J5:J7"/>
    <mergeCell ref="A17:A23"/>
    <mergeCell ref="N6:R6"/>
    <mergeCell ref="G5:G8"/>
    <mergeCell ref="K5:K7"/>
    <mergeCell ref="B56:B57"/>
    <mergeCell ref="A182:A183"/>
    <mergeCell ref="A231:A236"/>
    <mergeCell ref="B231:B237"/>
    <mergeCell ref="A95:A97"/>
    <mergeCell ref="B95:B97"/>
    <mergeCell ref="A33:A34"/>
    <mergeCell ref="A35:A37"/>
    <mergeCell ref="C5:C8"/>
    <mergeCell ref="D5:D8"/>
    <mergeCell ref="E5:E8"/>
    <mergeCell ref="A5:A8"/>
    <mergeCell ref="B5:B8"/>
    <mergeCell ref="F5:F8"/>
    <mergeCell ref="A301:A302"/>
    <mergeCell ref="B304:B306"/>
    <mergeCell ref="S5:S7"/>
    <mergeCell ref="T5:T7"/>
    <mergeCell ref="M5:R5"/>
    <mergeCell ref="B17:B22"/>
    <mergeCell ref="A10:B10"/>
    <mergeCell ref="A11:U11"/>
    <mergeCell ref="U5:U8"/>
    <mergeCell ref="I5:I7"/>
    <mergeCell ref="B83:B88"/>
    <mergeCell ref="B141:B142"/>
    <mergeCell ref="A401:A406"/>
    <mergeCell ref="B401:B406"/>
    <mergeCell ref="H5:H7"/>
    <mergeCell ref="A308:A309"/>
    <mergeCell ref="B308:B309"/>
    <mergeCell ref="A285:U285"/>
    <mergeCell ref="A311:A314"/>
    <mergeCell ref="B301:B302"/>
    <mergeCell ref="B182:B183"/>
    <mergeCell ref="A189:A192"/>
    <mergeCell ref="B189:B192"/>
    <mergeCell ref="A154:A158"/>
    <mergeCell ref="B154:B158"/>
    <mergeCell ref="A274:A283"/>
    <mergeCell ref="A185:A187"/>
    <mergeCell ref="A225:A228"/>
    <mergeCell ref="A160:A169"/>
    <mergeCell ref="A198:A199"/>
    <mergeCell ref="A174:A175"/>
    <mergeCell ref="B74:B75"/>
    <mergeCell ref="B242:B244"/>
    <mergeCell ref="A242:A244"/>
    <mergeCell ref="B77:B78"/>
    <mergeCell ref="A171:A172"/>
    <mergeCell ref="B171:B172"/>
    <mergeCell ref="A74:A76"/>
    <mergeCell ref="B201:B202"/>
    <mergeCell ref="A201:A202"/>
    <mergeCell ref="B45:B47"/>
    <mergeCell ref="A68:A72"/>
    <mergeCell ref="B68:B72"/>
    <mergeCell ref="A117:A122"/>
    <mergeCell ref="A128:A132"/>
    <mergeCell ref="B128:B132"/>
    <mergeCell ref="B90:B93"/>
    <mergeCell ref="B49:B52"/>
    <mergeCell ref="B59:B60"/>
    <mergeCell ref="B80:B81"/>
    <mergeCell ref="A134:A139"/>
    <mergeCell ref="B134:B139"/>
    <mergeCell ref="A207:A209"/>
    <mergeCell ref="B207:B209"/>
    <mergeCell ref="B117:B122"/>
    <mergeCell ref="B213:B216"/>
    <mergeCell ref="B160:B169"/>
    <mergeCell ref="A144:U144"/>
    <mergeCell ref="A146:A148"/>
    <mergeCell ref="B146:B148"/>
  </mergeCells>
  <printOptions/>
  <pageMargins left="0.3937007874015748" right="0.31496062992125984" top="0.3937007874015748" bottom="0.3937007874015748" header="0.31496062992125984" footer="0.31496062992125984"/>
  <pageSetup fitToHeight="0" fitToWidth="0" horizontalDpi="600" verticalDpi="600" orientation="landscape" paperSize="9" scale="4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A1" sqref="A1:N15"/>
    </sheetView>
  </sheetViews>
  <sheetFormatPr defaultColWidth="9.140625" defaultRowHeight="15"/>
  <cols>
    <col min="1" max="1" width="4.140625" style="0" customWidth="1"/>
    <col min="2" max="2" width="17.7109375" style="0" customWidth="1"/>
    <col min="3" max="3" width="10.28125" style="0" customWidth="1"/>
    <col min="4" max="4" width="19.57421875" style="0" customWidth="1"/>
    <col min="5" max="5" width="8.00390625" style="0" bestFit="1" customWidth="1"/>
    <col min="6" max="6" width="8.57421875" style="0" bestFit="1" customWidth="1"/>
    <col min="7" max="8" width="9.140625" style="0" bestFit="1" customWidth="1"/>
    <col min="9" max="9" width="7.00390625" style="0" customWidth="1"/>
    <col min="10" max="10" width="8.00390625" style="0" bestFit="1" customWidth="1"/>
    <col min="11" max="11" width="8.57421875" style="0" bestFit="1" customWidth="1"/>
    <col min="12" max="12" width="9.140625" style="0" bestFit="1" customWidth="1"/>
    <col min="13" max="14" width="14.421875" style="0" customWidth="1"/>
    <col min="15" max="15" width="16.00390625" style="0" customWidth="1"/>
    <col min="16" max="16" width="15.28125" style="0" customWidth="1"/>
  </cols>
  <sheetData>
    <row r="1" spans="5:21" s="365" customFormat="1" ht="52.5" customHeight="1">
      <c r="E1" s="366"/>
      <c r="H1" s="554" t="s">
        <v>182</v>
      </c>
      <c r="I1" s="554"/>
      <c r="J1" s="554"/>
      <c r="K1" s="554"/>
      <c r="L1" s="554"/>
      <c r="M1" s="554"/>
      <c r="N1" s="554"/>
      <c r="O1" s="371"/>
      <c r="P1" s="371"/>
      <c r="Q1" s="371"/>
      <c r="R1" s="371"/>
      <c r="S1" s="371"/>
      <c r="T1" s="371"/>
      <c r="U1" s="371"/>
    </row>
    <row r="2" spans="1:15" ht="58.5" customHeight="1">
      <c r="A2" s="20"/>
      <c r="B2" s="20"/>
      <c r="C2" s="20"/>
      <c r="D2" s="20"/>
      <c r="E2" s="20"/>
      <c r="F2" s="20"/>
      <c r="G2" s="20"/>
      <c r="H2" s="566" t="s">
        <v>181</v>
      </c>
      <c r="I2" s="566"/>
      <c r="J2" s="566"/>
      <c r="K2" s="566"/>
      <c r="L2" s="566"/>
      <c r="M2" s="566"/>
      <c r="N2" s="566"/>
      <c r="O2" s="21"/>
    </row>
    <row r="3" spans="1:15" ht="4.5" customHeight="1">
      <c r="A3" s="20"/>
      <c r="B3" s="20"/>
      <c r="C3" s="20"/>
      <c r="D3" s="20"/>
      <c r="E3" s="20"/>
      <c r="F3" s="20"/>
      <c r="G3" s="20"/>
      <c r="H3" s="566"/>
      <c r="I3" s="566"/>
      <c r="J3" s="566"/>
      <c r="K3" s="566"/>
      <c r="L3" s="566"/>
      <c r="M3" s="566"/>
      <c r="N3" s="566"/>
      <c r="O3" s="22"/>
    </row>
    <row r="4" spans="1:14" ht="9" customHeight="1">
      <c r="A4" s="7"/>
      <c r="F4" s="567"/>
      <c r="G4" s="567"/>
      <c r="H4" s="567"/>
      <c r="I4" s="567"/>
      <c r="J4" s="567"/>
      <c r="K4" s="567"/>
      <c r="L4" s="567"/>
      <c r="M4" s="567"/>
      <c r="N4" s="567"/>
    </row>
    <row r="5" spans="1:14" ht="61.5" customHeight="1">
      <c r="A5" s="568" t="s">
        <v>183</v>
      </c>
      <c r="B5" s="568"/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</row>
    <row r="6" spans="1:14" ht="39" customHeight="1">
      <c r="A6" s="565"/>
      <c r="B6" s="565"/>
      <c r="C6" s="565"/>
      <c r="D6" s="565"/>
      <c r="E6" s="565"/>
      <c r="F6" s="565"/>
      <c r="G6" s="565"/>
      <c r="H6" s="565"/>
      <c r="I6" s="565"/>
      <c r="J6" s="565"/>
      <c r="K6" s="565"/>
      <c r="L6" s="565"/>
      <c r="M6" s="565"/>
      <c r="N6" s="565"/>
    </row>
    <row r="7" spans="1:14" s="1" customFormat="1" ht="18" customHeight="1">
      <c r="A7" s="569" t="s">
        <v>0</v>
      </c>
      <c r="B7" s="572" t="s">
        <v>22</v>
      </c>
      <c r="C7" s="573" t="s">
        <v>23</v>
      </c>
      <c r="D7" s="573" t="s">
        <v>3</v>
      </c>
      <c r="E7" s="572" t="s">
        <v>24</v>
      </c>
      <c r="F7" s="572"/>
      <c r="G7" s="572"/>
      <c r="H7" s="572"/>
      <c r="I7" s="572"/>
      <c r="J7" s="572" t="s">
        <v>4</v>
      </c>
      <c r="K7" s="572"/>
      <c r="L7" s="572"/>
      <c r="M7" s="572"/>
      <c r="N7" s="572"/>
    </row>
    <row r="8" spans="1:16" s="1" customFormat="1" ht="56.25" customHeight="1">
      <c r="A8" s="570"/>
      <c r="B8" s="572"/>
      <c r="C8" s="573"/>
      <c r="D8" s="573"/>
      <c r="E8" s="5" t="s">
        <v>25</v>
      </c>
      <c r="F8" s="5" t="s">
        <v>26</v>
      </c>
      <c r="G8" s="5" t="s">
        <v>27</v>
      </c>
      <c r="H8" s="5" t="s">
        <v>28</v>
      </c>
      <c r="I8" s="5" t="s">
        <v>8</v>
      </c>
      <c r="J8" s="5" t="s">
        <v>25</v>
      </c>
      <c r="K8" s="5" t="s">
        <v>29</v>
      </c>
      <c r="L8" s="5" t="s">
        <v>30</v>
      </c>
      <c r="M8" s="5" t="s">
        <v>28</v>
      </c>
      <c r="N8" s="5" t="s">
        <v>8</v>
      </c>
      <c r="O8" s="416" t="s">
        <v>188</v>
      </c>
      <c r="P8" s="417"/>
    </row>
    <row r="9" spans="1:15" s="1" customFormat="1" ht="15">
      <c r="A9" s="571"/>
      <c r="B9" s="572"/>
      <c r="C9" s="8" t="s">
        <v>21</v>
      </c>
      <c r="D9" s="6" t="s">
        <v>16</v>
      </c>
      <c r="E9" s="6" t="s">
        <v>20</v>
      </c>
      <c r="F9" s="6" t="s">
        <v>20</v>
      </c>
      <c r="G9" s="6" t="s">
        <v>20</v>
      </c>
      <c r="H9" s="6" t="s">
        <v>20</v>
      </c>
      <c r="I9" s="6" t="s">
        <v>20</v>
      </c>
      <c r="J9" s="6" t="s">
        <v>17</v>
      </c>
      <c r="K9" s="6" t="s">
        <v>17</v>
      </c>
      <c r="L9" s="6" t="s">
        <v>17</v>
      </c>
      <c r="M9" s="6" t="s">
        <v>17</v>
      </c>
      <c r="N9" s="6" t="s">
        <v>17</v>
      </c>
      <c r="O9" s="414"/>
    </row>
    <row r="10" spans="1:15" s="1" customFormat="1" ht="15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6">
        <v>13</v>
      </c>
      <c r="N10" s="6">
        <v>14</v>
      </c>
      <c r="O10" s="414"/>
    </row>
    <row r="11" spans="1:16" s="1" customFormat="1" ht="15">
      <c r="A11" s="6"/>
      <c r="B11" s="6" t="s">
        <v>42</v>
      </c>
      <c r="C11" s="10">
        <f>SUM(C12:C14)</f>
        <v>311963.45999999996</v>
      </c>
      <c r="D11" s="9">
        <f>D12+D13+D14</f>
        <v>10894</v>
      </c>
      <c r="E11" s="6"/>
      <c r="F11" s="6"/>
      <c r="G11" s="6"/>
      <c r="H11" s="9">
        <f>H12+H13+H14</f>
        <v>93</v>
      </c>
      <c r="I11" s="9">
        <f>I12+I13+I14</f>
        <v>93</v>
      </c>
      <c r="J11" s="6"/>
      <c r="K11" s="6"/>
      <c r="L11" s="6"/>
      <c r="M11" s="10">
        <f>M12+M13+M14</f>
        <v>454185242</v>
      </c>
      <c r="N11" s="10">
        <f>N12+N13+N14</f>
        <v>454185242</v>
      </c>
      <c r="O11" s="419">
        <f>O12+O13+O14</f>
        <v>462526838</v>
      </c>
      <c r="P11" s="19"/>
    </row>
    <row r="12" spans="1:16" s="11" customFormat="1" ht="15">
      <c r="A12" s="6">
        <v>1</v>
      </c>
      <c r="B12" s="15" t="s">
        <v>76</v>
      </c>
      <c r="C12" s="2">
        <f>'Прил 1'!H12</f>
        <v>100448.4</v>
      </c>
      <c r="D12" s="9">
        <f>'Прил 1'!K12</f>
        <v>3351</v>
      </c>
      <c r="E12" s="6"/>
      <c r="F12" s="6"/>
      <c r="G12" s="6"/>
      <c r="H12" s="18" t="s">
        <v>176</v>
      </c>
      <c r="I12" s="467">
        <f>H12+G12+F12+E12</f>
        <v>32</v>
      </c>
      <c r="J12" s="6"/>
      <c r="K12" s="6"/>
      <c r="L12" s="6"/>
      <c r="M12" s="10">
        <f>'Прил 1'!M12</f>
        <v>130282318</v>
      </c>
      <c r="N12" s="10">
        <f>M12</f>
        <v>130282318</v>
      </c>
      <c r="O12" s="415">
        <v>201498036</v>
      </c>
      <c r="P12" s="19"/>
    </row>
    <row r="13" spans="1:16" s="11" customFormat="1" ht="15">
      <c r="A13" s="6">
        <v>2</v>
      </c>
      <c r="B13" s="15" t="s">
        <v>77</v>
      </c>
      <c r="C13" s="2">
        <f>'Прил 1'!H145</f>
        <v>108138.2</v>
      </c>
      <c r="D13" s="9">
        <f>'Прил 1'!K145</f>
        <v>3852</v>
      </c>
      <c r="E13" s="6"/>
      <c r="F13" s="6"/>
      <c r="G13" s="6"/>
      <c r="H13" s="6">
        <v>34</v>
      </c>
      <c r="I13" s="467">
        <f>H13+G13+F13+E13</f>
        <v>34</v>
      </c>
      <c r="J13" s="6"/>
      <c r="K13" s="6"/>
      <c r="L13" s="6"/>
      <c r="M13" s="10">
        <f>'Прил 1'!M145</f>
        <v>191339324</v>
      </c>
      <c r="N13" s="10">
        <f>M13</f>
        <v>191339324</v>
      </c>
      <c r="O13" s="415">
        <v>127978633</v>
      </c>
      <c r="P13" s="19"/>
    </row>
    <row r="14" spans="1:16" s="11" customFormat="1" ht="15">
      <c r="A14" s="6">
        <v>3</v>
      </c>
      <c r="B14" s="15" t="s">
        <v>81</v>
      </c>
      <c r="C14" s="12">
        <f>'Прил 1'!H286</f>
        <v>103376.86000000002</v>
      </c>
      <c r="D14" s="9">
        <f>'Прил 1'!K286</f>
        <v>3691</v>
      </c>
      <c r="E14" s="6"/>
      <c r="F14" s="6"/>
      <c r="G14" s="6"/>
      <c r="H14" s="6">
        <v>27</v>
      </c>
      <c r="I14" s="467">
        <f>H14+G14+F14+E14</f>
        <v>27</v>
      </c>
      <c r="J14" s="6"/>
      <c r="K14" s="6"/>
      <c r="L14" s="6"/>
      <c r="M14" s="10">
        <f>'Прил 1'!M286</f>
        <v>132563600</v>
      </c>
      <c r="N14" s="10">
        <f>M14</f>
        <v>132563600</v>
      </c>
      <c r="O14" s="415">
        <v>133050169</v>
      </c>
      <c r="P14" s="19"/>
    </row>
    <row r="15" spans="14:15" ht="15">
      <c r="N15" s="370" t="s">
        <v>180</v>
      </c>
      <c r="O15" s="418"/>
    </row>
    <row r="20" ht="15">
      <c r="A20" s="13"/>
    </row>
  </sheetData>
  <sheetProtection/>
  <mergeCells count="11">
    <mergeCell ref="J7:N7"/>
    <mergeCell ref="A6:N6"/>
    <mergeCell ref="H1:N1"/>
    <mergeCell ref="H2:N3"/>
    <mergeCell ref="F4:N4"/>
    <mergeCell ref="A5:N5"/>
    <mergeCell ref="A7:A9"/>
    <mergeCell ref="B7:B9"/>
    <mergeCell ref="C7:C8"/>
    <mergeCell ref="D7:D8"/>
    <mergeCell ref="E7:I7"/>
  </mergeCells>
  <printOptions/>
  <pageMargins left="0.5905511811023623" right="0.5905511811023623" top="1.1811023622047245" bottom="0.7874015748031497" header="0.31496062992125984" footer="0.31496062992125984"/>
  <pageSetup fitToHeight="0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98"/>
  <sheetViews>
    <sheetView zoomScalePageLayoutView="0" workbookViewId="0" topLeftCell="A1">
      <selection activeCell="H21" sqref="H21"/>
    </sheetView>
  </sheetViews>
  <sheetFormatPr defaultColWidth="9.140625" defaultRowHeight="15"/>
  <cols>
    <col min="1" max="1" width="36.28125" style="0" customWidth="1"/>
  </cols>
  <sheetData>
    <row r="1" ht="15">
      <c r="A1" s="485" t="s">
        <v>173</v>
      </c>
    </row>
    <row r="2" ht="15">
      <c r="A2" s="486"/>
    </row>
    <row r="3" ht="15.75" thickBot="1">
      <c r="A3" s="486"/>
    </row>
    <row r="4" ht="15">
      <c r="A4" s="478" t="s">
        <v>47</v>
      </c>
    </row>
    <row r="5" ht="15">
      <c r="A5" s="479"/>
    </row>
    <row r="6" ht="15">
      <c r="A6" s="479"/>
    </row>
    <row r="7" ht="15">
      <c r="A7" s="479"/>
    </row>
    <row r="8" ht="15">
      <c r="A8" s="479"/>
    </row>
    <row r="9" ht="15.75" thickBot="1">
      <c r="A9" s="484"/>
    </row>
    <row r="10" ht="15">
      <c r="A10" s="485" t="s">
        <v>52</v>
      </c>
    </row>
    <row r="11" ht="15">
      <c r="A11" s="486"/>
    </row>
    <row r="12" ht="15.75" thickBot="1">
      <c r="A12" s="311" t="s">
        <v>97</v>
      </c>
    </row>
    <row r="13" ht="15.75" thickBot="1">
      <c r="A13" s="336" t="s">
        <v>187</v>
      </c>
    </row>
    <row r="14" ht="15.75" thickBot="1">
      <c r="A14" s="336" t="s">
        <v>169</v>
      </c>
    </row>
    <row r="15" ht="15.75" thickBot="1">
      <c r="A15" s="336" t="s">
        <v>161</v>
      </c>
    </row>
    <row r="16" ht="15">
      <c r="A16" s="478" t="s">
        <v>53</v>
      </c>
    </row>
    <row r="17" ht="15">
      <c r="A17" s="479"/>
    </row>
    <row r="18" ht="15.75" thickBot="1">
      <c r="A18" s="484"/>
    </row>
    <row r="19" ht="15">
      <c r="A19" s="478" t="s">
        <v>78</v>
      </c>
    </row>
    <row r="20" ht="15.75" thickBot="1">
      <c r="A20" s="484"/>
    </row>
    <row r="21" ht="15">
      <c r="A21" s="478" t="s">
        <v>160</v>
      </c>
    </row>
    <row r="22" ht="15.75" thickBot="1">
      <c r="A22" s="484"/>
    </row>
    <row r="23" ht="15">
      <c r="A23" s="489" t="s">
        <v>159</v>
      </c>
    </row>
    <row r="24" ht="15">
      <c r="A24" s="490"/>
    </row>
    <row r="25" ht="15">
      <c r="A25" s="490"/>
    </row>
    <row r="26" ht="15">
      <c r="A26" s="479" t="s">
        <v>118</v>
      </c>
    </row>
    <row r="27" ht="15">
      <c r="A27" s="479"/>
    </row>
    <row r="28" ht="15">
      <c r="A28" s="479"/>
    </row>
    <row r="29" ht="15.75" thickBot="1">
      <c r="A29" s="479"/>
    </row>
    <row r="30" ht="15.75" thickBot="1">
      <c r="A30" s="375" t="s">
        <v>117</v>
      </c>
    </row>
    <row r="31" ht="15">
      <c r="A31" s="478" t="s">
        <v>80</v>
      </c>
    </row>
    <row r="32" ht="15.75" thickBot="1">
      <c r="A32" s="479"/>
    </row>
    <row r="33" ht="15">
      <c r="A33" s="478" t="s">
        <v>63</v>
      </c>
    </row>
    <row r="34" ht="15.75" thickBot="1">
      <c r="A34" s="484"/>
    </row>
    <row r="35" ht="15">
      <c r="A35" s="482" t="s">
        <v>144</v>
      </c>
    </row>
    <row r="36" ht="15">
      <c r="A36" s="483"/>
    </row>
    <row r="37" ht="15">
      <c r="A37" s="551" t="s">
        <v>184</v>
      </c>
    </row>
    <row r="38" ht="15">
      <c r="A38" s="501"/>
    </row>
    <row r="39" ht="15">
      <c r="A39" s="479" t="s">
        <v>105</v>
      </c>
    </row>
    <row r="40" ht="15">
      <c r="A40" s="479"/>
    </row>
    <row r="41" ht="15">
      <c r="A41" s="479"/>
    </row>
    <row r="42" ht="15">
      <c r="A42" s="479"/>
    </row>
    <row r="43" ht="15.75" thickBot="1">
      <c r="A43" s="484"/>
    </row>
    <row r="44" ht="15">
      <c r="A44" s="485" t="s">
        <v>56</v>
      </c>
    </row>
    <row r="45" ht="15.75" thickBot="1">
      <c r="A45" s="487"/>
    </row>
    <row r="46" ht="15">
      <c r="A46" s="482" t="s">
        <v>134</v>
      </c>
    </row>
    <row r="47" ht="15.75" thickBot="1">
      <c r="A47" s="483"/>
    </row>
    <row r="48" ht="15">
      <c r="A48" s="500" t="s">
        <v>67</v>
      </c>
    </row>
    <row r="49" ht="15">
      <c r="A49" s="501"/>
    </row>
    <row r="50" ht="15">
      <c r="A50" s="479" t="s">
        <v>70</v>
      </c>
    </row>
    <row r="51" ht="15">
      <c r="A51" s="479"/>
    </row>
    <row r="52" ht="15">
      <c r="A52" s="479"/>
    </row>
    <row r="53" ht="15">
      <c r="A53" s="479"/>
    </row>
    <row r="54" ht="15">
      <c r="A54" s="479"/>
    </row>
    <row r="55" ht="15.75" thickBot="1">
      <c r="A55" s="484"/>
    </row>
    <row r="56" ht="15">
      <c r="A56" s="489" t="s">
        <v>58</v>
      </c>
    </row>
    <row r="57" ht="15">
      <c r="A57" s="490"/>
    </row>
    <row r="58" ht="15">
      <c r="A58" s="490"/>
    </row>
    <row r="59" ht="15.75" thickBot="1">
      <c r="A59" s="490"/>
    </row>
    <row r="60" ht="15">
      <c r="A60" s="478" t="s">
        <v>146</v>
      </c>
    </row>
    <row r="61" ht="15">
      <c r="A61" s="479"/>
    </row>
    <row r="62" ht="15.75" thickBot="1">
      <c r="A62" s="479"/>
    </row>
    <row r="63" ht="15">
      <c r="A63" s="478" t="s">
        <v>147</v>
      </c>
    </row>
    <row r="64" ht="15">
      <c r="A64" s="479"/>
    </row>
    <row r="65" ht="15">
      <c r="A65" s="479"/>
    </row>
    <row r="66" ht="15.75" thickBot="1">
      <c r="A66" s="484"/>
    </row>
    <row r="67" ht="15">
      <c r="A67" s="485" t="s">
        <v>150</v>
      </c>
    </row>
    <row r="68" ht="15">
      <c r="A68" s="486"/>
    </row>
    <row r="69" ht="15">
      <c r="A69" s="486"/>
    </row>
    <row r="70" ht="15">
      <c r="A70" s="486"/>
    </row>
    <row r="71" ht="15">
      <c r="A71" s="486"/>
    </row>
    <row r="72" ht="15.75" thickBot="1">
      <c r="A72" s="486"/>
    </row>
    <row r="73" ht="15">
      <c r="A73" s="489" t="s">
        <v>72</v>
      </c>
    </row>
    <row r="74" ht="15">
      <c r="A74" s="490"/>
    </row>
    <row r="75" ht="15">
      <c r="A75" s="490"/>
    </row>
    <row r="76" ht="15">
      <c r="A76" s="490"/>
    </row>
    <row r="77" ht="15">
      <c r="A77" s="490"/>
    </row>
    <row r="78" ht="15">
      <c r="A78" s="479" t="s">
        <v>74</v>
      </c>
    </row>
    <row r="79" ht="15">
      <c r="A79" s="479"/>
    </row>
    <row r="80" ht="15">
      <c r="A80" s="479"/>
    </row>
    <row r="81" ht="15">
      <c r="A81" s="479"/>
    </row>
    <row r="82" ht="15">
      <c r="A82" s="479"/>
    </row>
    <row r="83" ht="15.75" thickBot="1">
      <c r="A83" s="484"/>
    </row>
    <row r="84" ht="15.75" thickBot="1">
      <c r="A84" s="341" t="s">
        <v>83</v>
      </c>
    </row>
    <row r="85" ht="15">
      <c r="A85" s="341" t="s">
        <v>65</v>
      </c>
    </row>
    <row r="86" ht="15">
      <c r="A86" s="479" t="s">
        <v>103</v>
      </c>
    </row>
    <row r="87" ht="15">
      <c r="A87" s="479"/>
    </row>
    <row r="88" ht="15">
      <c r="A88" s="479"/>
    </row>
    <row r="89" ht="15">
      <c r="A89" s="479"/>
    </row>
    <row r="90" ht="15.75" thickBot="1">
      <c r="A90" s="479"/>
    </row>
    <row r="91" ht="15">
      <c r="A91" s="478" t="s">
        <v>84</v>
      </c>
    </row>
    <row r="92" ht="15">
      <c r="A92" s="479"/>
    </row>
    <row r="93" ht="15">
      <c r="A93" s="479"/>
    </row>
    <row r="94" ht="15">
      <c r="A94" s="479"/>
    </row>
    <row r="95" ht="15">
      <c r="A95" s="479"/>
    </row>
    <row r="96" ht="15.75" thickBot="1">
      <c r="A96" s="479"/>
    </row>
    <row r="97" ht="15">
      <c r="A97" s="478" t="s">
        <v>87</v>
      </c>
    </row>
    <row r="98" ht="15">
      <c r="A98" s="502"/>
    </row>
    <row r="99" ht="15.75" thickBot="1"/>
    <row r="100" ht="15">
      <c r="A100" s="482" t="s">
        <v>173</v>
      </c>
    </row>
    <row r="101" ht="15">
      <c r="A101" s="483"/>
    </row>
    <row r="102" ht="15">
      <c r="A102" s="483"/>
    </row>
    <row r="103" ht="30.75" thickBot="1">
      <c r="A103" s="391" t="s">
        <v>52</v>
      </c>
    </row>
    <row r="104" ht="15.75" thickBot="1">
      <c r="A104" s="338" t="s">
        <v>97</v>
      </c>
    </row>
    <row r="105" ht="15">
      <c r="A105" s="485" t="s">
        <v>171</v>
      </c>
    </row>
    <row r="106" ht="15">
      <c r="A106" s="486"/>
    </row>
    <row r="107" ht="15">
      <c r="A107" s="486"/>
    </row>
    <row r="108" ht="15">
      <c r="A108" s="486"/>
    </row>
    <row r="109" ht="15.75" thickBot="1">
      <c r="A109" s="487"/>
    </row>
    <row r="110" ht="15">
      <c r="A110" s="478" t="s">
        <v>98</v>
      </c>
    </row>
    <row r="111" ht="15">
      <c r="A111" s="479"/>
    </row>
    <row r="112" ht="15">
      <c r="A112" s="479"/>
    </row>
    <row r="113" ht="15">
      <c r="A113" s="479"/>
    </row>
    <row r="114" ht="15">
      <c r="A114" s="479"/>
    </row>
    <row r="115" ht="15">
      <c r="A115" s="479"/>
    </row>
    <row r="116" ht="15">
      <c r="A116" s="479"/>
    </row>
    <row r="117" ht="15">
      <c r="A117" s="479"/>
    </row>
    <row r="118" ht="15">
      <c r="A118" s="479"/>
    </row>
    <row r="119" ht="15.75" thickBot="1">
      <c r="A119" s="484"/>
    </row>
    <row r="120" ht="15">
      <c r="A120" s="478" t="s">
        <v>109</v>
      </c>
    </row>
    <row r="121" ht="15.75" thickBot="1">
      <c r="A121" s="484"/>
    </row>
    <row r="122" ht="15.75" thickBot="1">
      <c r="A122" s="336" t="s">
        <v>187</v>
      </c>
    </row>
    <row r="123" ht="15.75" thickBot="1">
      <c r="A123" s="336" t="s">
        <v>169</v>
      </c>
    </row>
    <row r="124" ht="15.75" thickBot="1">
      <c r="A124" s="336" t="s">
        <v>161</v>
      </c>
    </row>
    <row r="125" ht="15.75" thickBot="1">
      <c r="A125" s="336" t="s">
        <v>53</v>
      </c>
    </row>
    <row r="126" ht="15">
      <c r="A126" s="478" t="s">
        <v>160</v>
      </c>
    </row>
    <row r="127" ht="15.75" thickBot="1">
      <c r="A127" s="484"/>
    </row>
    <row r="128" ht="15">
      <c r="A128" s="482" t="s">
        <v>116</v>
      </c>
    </row>
    <row r="129" ht="15">
      <c r="A129" s="483"/>
    </row>
    <row r="130" ht="15">
      <c r="A130" s="483"/>
    </row>
    <row r="131" ht="15">
      <c r="A131" s="479" t="s">
        <v>118</v>
      </c>
    </row>
    <row r="132" ht="15">
      <c r="A132" s="479"/>
    </row>
    <row r="133" ht="15">
      <c r="A133" s="479"/>
    </row>
    <row r="134" ht="15.75" thickBot="1">
      <c r="A134" s="479"/>
    </row>
    <row r="135" ht="15">
      <c r="A135" s="375" t="s">
        <v>117</v>
      </c>
    </row>
    <row r="136" ht="15.75" thickBot="1">
      <c r="A136" s="311" t="s">
        <v>100</v>
      </c>
    </row>
    <row r="137" ht="15">
      <c r="A137" s="485" t="s">
        <v>101</v>
      </c>
    </row>
    <row r="138" ht="15.75" thickBot="1">
      <c r="A138" s="487"/>
    </row>
    <row r="139" ht="15">
      <c r="A139" s="478" t="s">
        <v>80</v>
      </c>
    </row>
    <row r="140" ht="15.75" thickBot="1">
      <c r="A140" s="484"/>
    </row>
    <row r="141" ht="15">
      <c r="A141" s="560" t="s">
        <v>122</v>
      </c>
    </row>
    <row r="142" ht="15.75" thickBot="1">
      <c r="A142" s="561"/>
    </row>
    <row r="143" ht="15">
      <c r="A143" s="482" t="s">
        <v>144</v>
      </c>
    </row>
    <row r="144" ht="15">
      <c r="A144" s="483"/>
    </row>
    <row r="145" ht="15">
      <c r="A145" s="483"/>
    </row>
    <row r="146" ht="15.75" thickBot="1">
      <c r="A146" s="311" t="s">
        <v>56</v>
      </c>
    </row>
    <row r="147" ht="15">
      <c r="A147" s="485" t="s">
        <v>70</v>
      </c>
    </row>
    <row r="148" ht="15">
      <c r="A148" s="486"/>
    </row>
    <row r="149" ht="15">
      <c r="A149" s="486"/>
    </row>
    <row r="150" ht="15.75" thickBot="1">
      <c r="A150" s="487"/>
    </row>
    <row r="151" ht="15">
      <c r="A151" s="478" t="s">
        <v>146</v>
      </c>
    </row>
    <row r="152" ht="15">
      <c r="A152" s="479"/>
    </row>
    <row r="153" ht="15">
      <c r="A153" s="479"/>
    </row>
    <row r="154" ht="15">
      <c r="A154" s="479"/>
    </row>
    <row r="155" ht="15">
      <c r="A155" s="479"/>
    </row>
    <row r="156" ht="15.75" thickBot="1">
      <c r="A156" s="484"/>
    </row>
    <row r="157" ht="15">
      <c r="A157" s="478" t="s">
        <v>147</v>
      </c>
    </row>
    <row r="158" ht="15">
      <c r="A158" s="479"/>
    </row>
    <row r="159" ht="15">
      <c r="A159" s="479"/>
    </row>
    <row r="160" ht="15">
      <c r="A160" s="479"/>
    </row>
    <row r="161" ht="15.75" thickBot="1">
      <c r="A161" s="484"/>
    </row>
    <row r="162" ht="15">
      <c r="A162" s="485" t="s">
        <v>150</v>
      </c>
    </row>
    <row r="163" ht="15">
      <c r="A163" s="486"/>
    </row>
    <row r="164" ht="15">
      <c r="A164" s="486"/>
    </row>
    <row r="165" ht="15">
      <c r="A165" s="486"/>
    </row>
    <row r="166" ht="15">
      <c r="A166" s="486"/>
    </row>
    <row r="167" ht="15">
      <c r="A167" s="486"/>
    </row>
    <row r="168" ht="15.75" thickBot="1">
      <c r="A168" s="486"/>
    </row>
    <row r="169" ht="15">
      <c r="A169" s="482" t="s">
        <v>126</v>
      </c>
    </row>
    <row r="170" ht="15.75" thickBot="1">
      <c r="A170" s="483"/>
    </row>
    <row r="171" ht="15">
      <c r="A171" s="482" t="s">
        <v>72</v>
      </c>
    </row>
    <row r="172" ht="15">
      <c r="A172" s="483"/>
    </row>
    <row r="173" ht="15">
      <c r="A173" s="483"/>
    </row>
    <row r="174" ht="15.75" thickBot="1">
      <c r="A174" s="213"/>
    </row>
    <row r="175" ht="15">
      <c r="A175" s="486" t="s">
        <v>74</v>
      </c>
    </row>
    <row r="176" ht="15">
      <c r="A176" s="486"/>
    </row>
    <row r="177" ht="15">
      <c r="A177" s="486"/>
    </row>
    <row r="178" ht="15.75" thickBot="1">
      <c r="A178" s="487"/>
    </row>
    <row r="179" ht="15.75" thickBot="1">
      <c r="A179" s="335" t="s">
        <v>83</v>
      </c>
    </row>
    <row r="180" ht="15">
      <c r="A180" s="478" t="s">
        <v>103</v>
      </c>
    </row>
    <row r="181" ht="15">
      <c r="A181" s="479"/>
    </row>
    <row r="182" ht="15">
      <c r="A182" s="479"/>
    </row>
    <row r="183" ht="15">
      <c r="A183" s="479"/>
    </row>
    <row r="184" ht="15.75" thickBot="1">
      <c r="A184" s="484"/>
    </row>
    <row r="185" ht="15">
      <c r="A185" s="478" t="s">
        <v>84</v>
      </c>
    </row>
    <row r="186" ht="15">
      <c r="A186" s="479"/>
    </row>
    <row r="187" ht="15">
      <c r="A187" s="479"/>
    </row>
    <row r="188" ht="15">
      <c r="A188" s="479"/>
    </row>
    <row r="189" ht="15">
      <c r="A189" s="479"/>
    </row>
    <row r="190" ht="15.75" thickBot="1">
      <c r="A190" s="484"/>
    </row>
    <row r="191" ht="15">
      <c r="A191" s="478" t="s">
        <v>106</v>
      </c>
    </row>
    <row r="192" ht="15.75" thickBot="1">
      <c r="A192" s="484"/>
    </row>
    <row r="193" ht="15.75" thickBot="1">
      <c r="A193" s="336" t="s">
        <v>135</v>
      </c>
    </row>
    <row r="194" ht="15">
      <c r="A194" s="478" t="s">
        <v>107</v>
      </c>
    </row>
    <row r="195" ht="15">
      <c r="A195" s="484"/>
    </row>
    <row r="196" ht="15">
      <c r="A196" s="551" t="s">
        <v>108</v>
      </c>
    </row>
    <row r="197" ht="15">
      <c r="A197" s="551"/>
    </row>
    <row r="198" ht="15">
      <c r="A198" s="551"/>
    </row>
    <row r="199" ht="15">
      <c r="A199" s="551"/>
    </row>
    <row r="200" ht="15">
      <c r="A200" s="551"/>
    </row>
    <row r="201" ht="15">
      <c r="A201" s="551"/>
    </row>
    <row r="202" ht="15">
      <c r="A202" s="551"/>
    </row>
    <row r="203" ht="15">
      <c r="A203" s="551"/>
    </row>
    <row r="204" ht="15">
      <c r="A204" s="551"/>
    </row>
    <row r="205" ht="15">
      <c r="A205" s="501"/>
    </row>
    <row r="206" ht="15.75" thickBot="1"/>
    <row r="207" ht="15">
      <c r="A207" s="485" t="s">
        <v>171</v>
      </c>
    </row>
    <row r="208" ht="15">
      <c r="A208" s="486"/>
    </row>
    <row r="209" ht="15">
      <c r="A209" s="486"/>
    </row>
    <row r="210" ht="15">
      <c r="A210" s="486"/>
    </row>
    <row r="211" ht="15.75" thickBot="1">
      <c r="A211" s="487"/>
    </row>
    <row r="212" ht="15">
      <c r="A212" s="485" t="s">
        <v>170</v>
      </c>
    </row>
    <row r="213" ht="15">
      <c r="A213" s="486"/>
    </row>
    <row r="214" ht="15">
      <c r="A214" s="486"/>
    </row>
    <row r="215" ht="15">
      <c r="A215" s="486"/>
    </row>
    <row r="216" ht="15.75" thickBot="1">
      <c r="A216" s="487"/>
    </row>
    <row r="217" ht="15.75" thickBot="1">
      <c r="A217" s="473" t="s">
        <v>114</v>
      </c>
    </row>
    <row r="218" ht="15">
      <c r="A218" s="505" t="s">
        <v>120</v>
      </c>
    </row>
    <row r="219" ht="15.75" thickBot="1">
      <c r="A219" s="510"/>
    </row>
    <row r="220" ht="15">
      <c r="A220" s="505" t="s">
        <v>121</v>
      </c>
    </row>
    <row r="221" ht="15">
      <c r="A221" s="506"/>
    </row>
    <row r="222" ht="15.75" thickBot="1">
      <c r="A222" s="506"/>
    </row>
    <row r="223" ht="15">
      <c r="A223" s="505" t="s">
        <v>124</v>
      </c>
    </row>
    <row r="224" ht="15.75" thickBot="1">
      <c r="A224" s="510"/>
    </row>
    <row r="225" ht="15">
      <c r="A225" s="536" t="s">
        <v>96</v>
      </c>
    </row>
    <row r="226" ht="15">
      <c r="A226" s="537"/>
    </row>
    <row r="227" ht="15">
      <c r="A227" s="537"/>
    </row>
    <row r="228" ht="15.75" thickBot="1">
      <c r="A228" s="537"/>
    </row>
    <row r="229" ht="15">
      <c r="A229" s="536" t="s">
        <v>127</v>
      </c>
    </row>
    <row r="230" ht="15">
      <c r="A230" s="537"/>
    </row>
    <row r="231" ht="15">
      <c r="A231" s="537"/>
    </row>
    <row r="232" ht="15.75" thickBot="1">
      <c r="A232" s="537"/>
    </row>
    <row r="233" ht="15">
      <c r="A233" s="505" t="s">
        <v>128</v>
      </c>
    </row>
    <row r="234" ht="15.75" thickBot="1">
      <c r="A234" s="506"/>
    </row>
    <row r="235" ht="15">
      <c r="A235" s="505" t="s">
        <v>129</v>
      </c>
    </row>
    <row r="236" ht="15">
      <c r="A236" s="506"/>
    </row>
    <row r="237" ht="15">
      <c r="A237" s="506"/>
    </row>
    <row r="238" ht="15.75" thickBot="1">
      <c r="A238" s="506"/>
    </row>
    <row r="239" ht="15">
      <c r="A239" s="505" t="s">
        <v>130</v>
      </c>
    </row>
    <row r="240" ht="15">
      <c r="A240" s="506"/>
    </row>
    <row r="241" ht="15">
      <c r="A241" s="506"/>
    </row>
    <row r="242" ht="15">
      <c r="A242" s="510"/>
    </row>
    <row r="243" ht="15.75" thickBot="1">
      <c r="A243" s="475"/>
    </row>
    <row r="244" ht="15">
      <c r="A244" s="505" t="s">
        <v>132</v>
      </c>
    </row>
    <row r="245" ht="15">
      <c r="A245" s="506"/>
    </row>
    <row r="246" ht="15">
      <c r="A246" s="506"/>
    </row>
    <row r="247" ht="15">
      <c r="A247" s="506"/>
    </row>
    <row r="248" ht="15">
      <c r="A248" s="506"/>
    </row>
    <row r="249" ht="15">
      <c r="A249" s="506"/>
    </row>
    <row r="250" ht="15">
      <c r="A250" s="506"/>
    </row>
    <row r="251" ht="15">
      <c r="A251" s="506"/>
    </row>
    <row r="252" ht="15.75" thickBot="1">
      <c r="A252" s="510"/>
    </row>
    <row r="253" ht="15">
      <c r="A253" s="536" t="s">
        <v>133</v>
      </c>
    </row>
    <row r="254" ht="15.75" thickBot="1">
      <c r="A254" s="537"/>
    </row>
    <row r="255" ht="15">
      <c r="A255" s="556" t="s">
        <v>82</v>
      </c>
    </row>
    <row r="256" ht="15.75" thickBot="1">
      <c r="A256" s="557"/>
    </row>
    <row r="257" ht="15.75" thickBot="1">
      <c r="A257" s="474" t="s">
        <v>134</v>
      </c>
    </row>
    <row r="258" ht="15">
      <c r="A258" s="505" t="s">
        <v>67</v>
      </c>
    </row>
    <row r="259" ht="15">
      <c r="A259" s="506"/>
    </row>
    <row r="260" ht="15">
      <c r="A260" s="506"/>
    </row>
    <row r="261" ht="15">
      <c r="A261" s="506"/>
    </row>
    <row r="262" ht="15">
      <c r="A262" s="506"/>
    </row>
    <row r="263" ht="15.75" thickBot="1">
      <c r="A263" s="510"/>
    </row>
    <row r="264" ht="15">
      <c r="A264" s="473" t="s">
        <v>58</v>
      </c>
    </row>
    <row r="265" ht="15.75" thickBot="1">
      <c r="A265" s="91"/>
    </row>
    <row r="266" ht="15">
      <c r="A266" s="536" t="s">
        <v>125</v>
      </c>
    </row>
    <row r="267" ht="15.75" thickBot="1">
      <c r="A267" s="537"/>
    </row>
    <row r="268" ht="15">
      <c r="A268" s="552" t="s">
        <v>72</v>
      </c>
    </row>
    <row r="269" ht="15">
      <c r="A269" s="553"/>
    </row>
    <row r="270" ht="15">
      <c r="A270" s="553"/>
    </row>
    <row r="271" ht="15">
      <c r="A271" s="553"/>
    </row>
    <row r="272" ht="15">
      <c r="A272" s="553"/>
    </row>
    <row r="273" ht="15.75" thickBot="1">
      <c r="A273" s="553"/>
    </row>
    <row r="274" ht="15">
      <c r="A274" s="536" t="s">
        <v>65</v>
      </c>
    </row>
    <row r="275" ht="15">
      <c r="A275" s="537"/>
    </row>
    <row r="276" ht="15">
      <c r="A276" s="537"/>
    </row>
    <row r="277" ht="15">
      <c r="A277" s="537"/>
    </row>
    <row r="278" ht="15">
      <c r="A278" s="537"/>
    </row>
    <row r="279" ht="15">
      <c r="A279" s="537"/>
    </row>
    <row r="280" ht="15">
      <c r="A280" s="537"/>
    </row>
    <row r="281" ht="15.75" thickBot="1">
      <c r="A281" s="537"/>
    </row>
    <row r="282" ht="15">
      <c r="A282" s="536" t="s">
        <v>136</v>
      </c>
    </row>
    <row r="283" ht="15.75" thickBot="1">
      <c r="A283" s="537"/>
    </row>
    <row r="284" ht="15">
      <c r="A284" s="505" t="s">
        <v>137</v>
      </c>
    </row>
    <row r="285" ht="15">
      <c r="A285" s="506"/>
    </row>
    <row r="286" ht="15">
      <c r="A286" s="506"/>
    </row>
    <row r="287" ht="15.75" thickBot="1">
      <c r="A287" s="506"/>
    </row>
    <row r="288" ht="15">
      <c r="A288" s="536" t="s">
        <v>138</v>
      </c>
    </row>
    <row r="289" ht="15.75" thickBot="1">
      <c r="A289" s="537"/>
    </row>
    <row r="290" ht="15.75" thickBot="1">
      <c r="A290" s="336" t="s">
        <v>135</v>
      </c>
    </row>
    <row r="291" ht="15">
      <c r="A291" s="536" t="s">
        <v>139</v>
      </c>
    </row>
    <row r="292" ht="15.75" thickBot="1">
      <c r="A292" s="537"/>
    </row>
    <row r="293" ht="15">
      <c r="A293" s="505" t="s">
        <v>141</v>
      </c>
    </row>
    <row r="294" ht="15">
      <c r="A294" s="506"/>
    </row>
    <row r="295" ht="15">
      <c r="A295" s="506"/>
    </row>
    <row r="296" ht="15">
      <c r="A296" s="506"/>
    </row>
    <row r="297" ht="15">
      <c r="A297" s="506"/>
    </row>
    <row r="298" ht="15">
      <c r="A298" s="506"/>
    </row>
  </sheetData>
  <sheetProtection/>
  <mergeCells count="71">
    <mergeCell ref="A1:A3"/>
    <mergeCell ref="A4:A9"/>
    <mergeCell ref="A10:A11"/>
    <mergeCell ref="A16:A18"/>
    <mergeCell ref="A19:A20"/>
    <mergeCell ref="A21:A22"/>
    <mergeCell ref="A23:A25"/>
    <mergeCell ref="A26:A29"/>
    <mergeCell ref="A31:A32"/>
    <mergeCell ref="A33:A34"/>
    <mergeCell ref="A35:A36"/>
    <mergeCell ref="A37:A38"/>
    <mergeCell ref="A39:A43"/>
    <mergeCell ref="A44:A45"/>
    <mergeCell ref="A46:A47"/>
    <mergeCell ref="A48:A49"/>
    <mergeCell ref="A50:A55"/>
    <mergeCell ref="A56:A59"/>
    <mergeCell ref="A60:A62"/>
    <mergeCell ref="A63:A66"/>
    <mergeCell ref="A67:A72"/>
    <mergeCell ref="A73:A77"/>
    <mergeCell ref="A78:A83"/>
    <mergeCell ref="A86:A90"/>
    <mergeCell ref="A91:A96"/>
    <mergeCell ref="A97:A98"/>
    <mergeCell ref="A100:A102"/>
    <mergeCell ref="A105:A109"/>
    <mergeCell ref="A110:A119"/>
    <mergeCell ref="A120:A121"/>
    <mergeCell ref="A126:A127"/>
    <mergeCell ref="A128:A130"/>
    <mergeCell ref="A131:A134"/>
    <mergeCell ref="A137:A138"/>
    <mergeCell ref="A139:A140"/>
    <mergeCell ref="A141:A142"/>
    <mergeCell ref="A143:A145"/>
    <mergeCell ref="A147:A150"/>
    <mergeCell ref="A151:A156"/>
    <mergeCell ref="A157:A161"/>
    <mergeCell ref="A162:A168"/>
    <mergeCell ref="A169:A170"/>
    <mergeCell ref="A223:A224"/>
    <mergeCell ref="A171:A173"/>
    <mergeCell ref="A175:A178"/>
    <mergeCell ref="A180:A184"/>
    <mergeCell ref="A185:A190"/>
    <mergeCell ref="A191:A192"/>
    <mergeCell ref="A194:A195"/>
    <mergeCell ref="A225:A228"/>
    <mergeCell ref="A229:A232"/>
    <mergeCell ref="A233:A234"/>
    <mergeCell ref="A235:A238"/>
    <mergeCell ref="A239:A242"/>
    <mergeCell ref="A196:A205"/>
    <mergeCell ref="A207:A211"/>
    <mergeCell ref="A212:A216"/>
    <mergeCell ref="A218:A219"/>
    <mergeCell ref="A220:A222"/>
    <mergeCell ref="A244:A252"/>
    <mergeCell ref="A253:A254"/>
    <mergeCell ref="A255:A256"/>
    <mergeCell ref="A258:A263"/>
    <mergeCell ref="A266:A267"/>
    <mergeCell ref="A268:A273"/>
    <mergeCell ref="A274:A281"/>
    <mergeCell ref="A282:A283"/>
    <mergeCell ref="A284:A287"/>
    <mergeCell ref="A288:A289"/>
    <mergeCell ref="A291:A292"/>
    <mergeCell ref="A293:A29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2020-12-09T02:57:30Z</dcterms:modified>
  <cp:category/>
  <cp:version/>
  <cp:contentType/>
  <cp:contentStatus/>
</cp:coreProperties>
</file>