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8925" tabRatio="601"/>
  </bookViews>
  <sheets>
    <sheet name="Приложение 3" sheetId="5" r:id="rId1"/>
  </sheets>
  <calcPr calcId="144525" iterateDelta="1E-4"/>
</workbook>
</file>

<file path=xl/calcChain.xml><?xml version="1.0" encoding="utf-8"?>
<calcChain xmlns="http://schemas.openxmlformats.org/spreadsheetml/2006/main">
  <c r="C132" i="5" l="1"/>
  <c r="C131" i="5" s="1"/>
  <c r="C118" i="5" l="1"/>
  <c r="C77" i="5"/>
  <c r="C68" i="5"/>
  <c r="C50" i="5"/>
  <c r="C45" i="5"/>
  <c r="C42" i="5"/>
  <c r="C40" i="5" s="1"/>
  <c r="C26" i="5"/>
  <c r="C33" i="5"/>
  <c r="C30" i="5"/>
  <c r="C17" i="5" l="1"/>
  <c r="C16" i="5"/>
  <c r="C15" i="5"/>
  <c r="C14" i="5"/>
  <c r="C92" i="5" l="1"/>
  <c r="C91" i="5" s="1"/>
  <c r="C89" i="5"/>
  <c r="C88" i="5" s="1"/>
  <c r="C120" i="5"/>
  <c r="C117" i="5" s="1"/>
  <c r="C86" i="5"/>
  <c r="C85" i="5" s="1"/>
  <c r="C65" i="5" l="1"/>
  <c r="C96" i="5"/>
  <c r="C95" i="5" s="1"/>
  <c r="C83" i="5"/>
  <c r="C82" i="5" s="1"/>
  <c r="C13" i="5"/>
  <c r="C29" i="5"/>
  <c r="C31" i="5"/>
  <c r="C35" i="5"/>
  <c r="C23" i="5" l="1"/>
  <c r="C22" i="5"/>
  <c r="C21" i="5"/>
  <c r="C20" i="5"/>
  <c r="C19" i="5" l="1"/>
  <c r="C73" i="5"/>
  <c r="C72" i="5" s="1"/>
  <c r="C108" i="5"/>
  <c r="C104" i="5" s="1"/>
  <c r="C114" i="5" l="1"/>
  <c r="C112" i="5" l="1"/>
  <c r="C25" i="5" l="1"/>
  <c r="C24" i="5" s="1"/>
  <c r="C28" i="5" l="1"/>
  <c r="C103" i="5" l="1"/>
  <c r="C12" i="5" l="1"/>
  <c r="C18" i="5" l="1"/>
  <c r="C100" i="5"/>
  <c r="C76" i="5" l="1"/>
  <c r="C99" i="5"/>
  <c r="C75" i="5" l="1"/>
  <c r="C11" i="5"/>
  <c r="C134" i="5" l="1"/>
  <c r="C71" i="5"/>
  <c r="C70" i="5" s="1"/>
</calcChain>
</file>

<file path=xl/comments1.xml><?xml version="1.0" encoding="utf-8"?>
<comments xmlns="http://schemas.openxmlformats.org/spreadsheetml/2006/main">
  <authors>
    <author>Пользователь</author>
  </authors>
  <commentList>
    <comment ref="C14" authorId="0">
      <text>
        <r>
          <rPr>
            <b/>
            <sz val="9"/>
            <color indexed="81"/>
            <rFont val="Tahoma"/>
            <charset val="1"/>
          </rPr>
          <t>Пользователь:</t>
        </r>
        <r>
          <rPr>
            <sz val="9"/>
            <color indexed="81"/>
            <rFont val="Tahoma"/>
            <charset val="1"/>
          </rPr>
          <t xml:space="preserve">
-467</t>
        </r>
      </text>
    </comment>
    <comment ref="C15" authorId="0">
      <text>
        <r>
          <rPr>
            <b/>
            <sz val="9"/>
            <color indexed="81"/>
            <rFont val="Tahoma"/>
            <charset val="1"/>
          </rPr>
          <t>Пользователь:</t>
        </r>
        <r>
          <rPr>
            <sz val="9"/>
            <color indexed="81"/>
            <rFont val="Tahoma"/>
            <charset val="1"/>
          </rPr>
          <t xml:space="preserve">
+217</t>
        </r>
      </text>
    </comment>
    <comment ref="C16" authorId="0">
      <text>
        <r>
          <rPr>
            <b/>
            <sz val="9"/>
            <color indexed="81"/>
            <rFont val="Tahoma"/>
            <charset val="1"/>
          </rPr>
          <t>Пользователь:</t>
        </r>
        <r>
          <rPr>
            <sz val="9"/>
            <color indexed="81"/>
            <rFont val="Tahoma"/>
            <charset val="1"/>
          </rPr>
          <t xml:space="preserve">
+415
</t>
        </r>
      </text>
    </comment>
    <comment ref="C17" authorId="0">
      <text>
        <r>
          <rPr>
            <b/>
            <sz val="9"/>
            <color indexed="81"/>
            <rFont val="Tahoma"/>
            <charset val="1"/>
          </rPr>
          <t>Пользователь:</t>
        </r>
        <r>
          <rPr>
            <sz val="9"/>
            <color indexed="81"/>
            <rFont val="Tahoma"/>
            <charset val="1"/>
          </rPr>
          <t xml:space="preserve">
+12895</t>
        </r>
      </text>
    </comment>
    <comment ref="C26" authorId="0">
      <text>
        <r>
          <rPr>
            <b/>
            <sz val="9"/>
            <color indexed="81"/>
            <rFont val="Tahoma"/>
            <charset val="1"/>
          </rPr>
          <t>Пользователь:</t>
        </r>
        <r>
          <rPr>
            <sz val="9"/>
            <color indexed="81"/>
            <rFont val="Tahoma"/>
            <charset val="1"/>
          </rPr>
          <t xml:space="preserve">
-1541,03721</t>
        </r>
      </text>
    </comment>
    <comment ref="C30" authorId="0">
      <text>
        <r>
          <rPr>
            <b/>
            <sz val="9"/>
            <color indexed="81"/>
            <rFont val="Tahoma"/>
            <charset val="1"/>
          </rPr>
          <t>Пользователь:</t>
        </r>
        <r>
          <rPr>
            <sz val="9"/>
            <color indexed="81"/>
            <rFont val="Tahoma"/>
            <charset val="1"/>
          </rPr>
          <t xml:space="preserve">
+6485</t>
        </r>
      </text>
    </comment>
    <comment ref="C33" authorId="0">
      <text>
        <r>
          <rPr>
            <b/>
            <sz val="9"/>
            <color indexed="81"/>
            <rFont val="Tahoma"/>
            <charset val="1"/>
          </rPr>
          <t>Пользователь:</t>
        </r>
        <r>
          <rPr>
            <sz val="9"/>
            <color indexed="81"/>
            <rFont val="Tahoma"/>
            <charset val="1"/>
          </rPr>
          <t xml:space="preserve">
+1168
</t>
        </r>
      </text>
    </comment>
    <comment ref="C42" authorId="0">
      <text>
        <r>
          <rPr>
            <b/>
            <sz val="9"/>
            <color indexed="81"/>
            <rFont val="Tahoma"/>
            <charset val="1"/>
          </rPr>
          <t>Пользователь:</t>
        </r>
        <r>
          <rPr>
            <sz val="9"/>
            <color indexed="81"/>
            <rFont val="Tahoma"/>
            <charset val="1"/>
          </rPr>
          <t xml:space="preserve">
+0,00028</t>
        </r>
      </text>
    </comment>
    <comment ref="C44" authorId="0">
      <text>
        <r>
          <rPr>
            <b/>
            <sz val="9"/>
            <color indexed="81"/>
            <rFont val="Tahoma"/>
            <charset val="1"/>
          </rPr>
          <t>Пользователь:</t>
        </r>
        <r>
          <rPr>
            <sz val="9"/>
            <color indexed="81"/>
            <rFont val="Tahoma"/>
            <charset val="1"/>
          </rPr>
          <t xml:space="preserve">
+2839,61964
</t>
        </r>
      </text>
    </comment>
    <comment ref="C47" authorId="0">
      <text>
        <r>
          <rPr>
            <b/>
            <sz val="9"/>
            <color indexed="81"/>
            <rFont val="Tahoma"/>
            <charset val="1"/>
          </rPr>
          <t>Пользователь:</t>
        </r>
        <r>
          <rPr>
            <sz val="9"/>
            <color indexed="81"/>
            <rFont val="Tahoma"/>
            <charset val="1"/>
          </rPr>
          <t xml:space="preserve">
+4628,70211</t>
        </r>
      </text>
    </comment>
    <comment ref="C50" authorId="0">
      <text>
        <r>
          <rPr>
            <b/>
            <sz val="9"/>
            <color indexed="81"/>
            <rFont val="Tahoma"/>
            <family val="2"/>
            <charset val="204"/>
          </rPr>
          <t>Пользователь:</t>
        </r>
        <r>
          <rPr>
            <sz val="9"/>
            <color indexed="81"/>
            <rFont val="Tahoma"/>
            <family val="2"/>
            <charset val="204"/>
          </rPr>
          <t xml:space="preserve">
- 25,2 918 11607090130000140
-923,323
92011607090130000140</t>
        </r>
      </text>
    </comment>
    <comment ref="C51" authorId="0">
      <text>
        <r>
          <rPr>
            <b/>
            <sz val="9"/>
            <color indexed="81"/>
            <rFont val="Tahoma"/>
            <family val="2"/>
            <charset val="204"/>
          </rPr>
          <t>Пользователь:</t>
        </r>
        <r>
          <rPr>
            <sz val="9"/>
            <color indexed="81"/>
            <rFont val="Tahoma"/>
            <family val="2"/>
            <charset val="204"/>
          </rPr>
          <t xml:space="preserve">
-2
</t>
        </r>
      </text>
    </comment>
    <comment ref="C52" authorId="0">
      <text>
        <r>
          <rPr>
            <b/>
            <sz val="9"/>
            <color indexed="81"/>
            <rFont val="Tahoma"/>
            <family val="2"/>
            <charset val="204"/>
          </rPr>
          <t>Пользователь:</t>
        </r>
        <r>
          <rPr>
            <sz val="9"/>
            <color indexed="81"/>
            <rFont val="Tahoma"/>
            <family val="2"/>
            <charset val="204"/>
          </rPr>
          <t xml:space="preserve">
+167,54623
</t>
        </r>
      </text>
    </comment>
    <comment ref="C53" authorId="0">
      <text>
        <r>
          <rPr>
            <b/>
            <sz val="9"/>
            <color indexed="81"/>
            <rFont val="Tahoma"/>
            <family val="2"/>
            <charset val="204"/>
          </rPr>
          <t>Пользователь:</t>
        </r>
        <r>
          <rPr>
            <sz val="9"/>
            <color indexed="81"/>
            <rFont val="Tahoma"/>
            <family val="2"/>
            <charset val="204"/>
          </rPr>
          <t xml:space="preserve">
+90</t>
        </r>
      </text>
    </comment>
    <comment ref="C54" authorId="0">
      <text>
        <r>
          <rPr>
            <b/>
            <sz val="9"/>
            <color indexed="81"/>
            <rFont val="Tahoma"/>
            <family val="2"/>
            <charset val="204"/>
          </rPr>
          <t>Пользователь:</t>
        </r>
        <r>
          <rPr>
            <sz val="9"/>
            <color indexed="81"/>
            <rFont val="Tahoma"/>
            <family val="2"/>
            <charset val="204"/>
          </rPr>
          <t xml:space="preserve">
+22,11753
</t>
        </r>
      </text>
    </comment>
    <comment ref="C55" authorId="0">
      <text>
        <r>
          <rPr>
            <b/>
            <sz val="9"/>
            <color indexed="81"/>
            <rFont val="Tahoma"/>
            <family val="2"/>
            <charset val="204"/>
          </rPr>
          <t>Пользователь:</t>
        </r>
        <r>
          <rPr>
            <sz val="9"/>
            <color indexed="81"/>
            <rFont val="Tahoma"/>
            <family val="2"/>
            <charset val="204"/>
          </rPr>
          <t xml:space="preserve">
+103,61438
</t>
        </r>
      </text>
    </comment>
    <comment ref="C56" authorId="0">
      <text>
        <r>
          <rPr>
            <b/>
            <sz val="9"/>
            <color indexed="81"/>
            <rFont val="Tahoma"/>
            <family val="2"/>
            <charset val="204"/>
          </rPr>
          <t>Пользователь:</t>
        </r>
        <r>
          <rPr>
            <sz val="9"/>
            <color indexed="81"/>
            <rFont val="Tahoma"/>
            <family val="2"/>
            <charset val="204"/>
          </rPr>
          <t xml:space="preserve">
+52,529
</t>
        </r>
      </text>
    </comment>
    <comment ref="C57" authorId="0">
      <text>
        <r>
          <rPr>
            <b/>
            <sz val="9"/>
            <color indexed="81"/>
            <rFont val="Tahoma"/>
            <family val="2"/>
            <charset val="204"/>
          </rPr>
          <t>Пользователь:</t>
        </r>
        <r>
          <rPr>
            <sz val="9"/>
            <color indexed="81"/>
            <rFont val="Tahoma"/>
            <family val="2"/>
            <charset val="204"/>
          </rPr>
          <t xml:space="preserve">
+0,14859</t>
        </r>
      </text>
    </comment>
    <comment ref="C58" authorId="0">
      <text>
        <r>
          <rPr>
            <b/>
            <sz val="9"/>
            <color indexed="81"/>
            <rFont val="Tahoma"/>
            <family val="2"/>
            <charset val="204"/>
          </rPr>
          <t>Пользователь:</t>
        </r>
        <r>
          <rPr>
            <sz val="9"/>
            <color indexed="81"/>
            <rFont val="Tahoma"/>
            <family val="2"/>
            <charset val="204"/>
          </rPr>
          <t xml:space="preserve">
+169,51228</t>
        </r>
      </text>
    </comment>
    <comment ref="C59" authorId="0">
      <text>
        <r>
          <rPr>
            <b/>
            <sz val="9"/>
            <color indexed="81"/>
            <rFont val="Tahoma"/>
            <family val="2"/>
            <charset val="204"/>
          </rPr>
          <t>Пользователь:</t>
        </r>
        <r>
          <rPr>
            <sz val="9"/>
            <color indexed="81"/>
            <rFont val="Tahoma"/>
            <family val="2"/>
            <charset val="204"/>
          </rPr>
          <t xml:space="preserve">
+122,99815
</t>
        </r>
      </text>
    </comment>
    <comment ref="C60" authorId="0">
      <text>
        <r>
          <rPr>
            <b/>
            <sz val="9"/>
            <color indexed="81"/>
            <rFont val="Tahoma"/>
            <family val="2"/>
            <charset val="204"/>
          </rPr>
          <t>Пользователь:</t>
        </r>
        <r>
          <rPr>
            <sz val="9"/>
            <color indexed="81"/>
            <rFont val="Tahoma"/>
            <family val="2"/>
            <charset val="204"/>
          </rPr>
          <t xml:space="preserve">
+94,513</t>
        </r>
      </text>
    </comment>
    <comment ref="C61" authorId="0">
      <text>
        <r>
          <rPr>
            <b/>
            <sz val="9"/>
            <color indexed="81"/>
            <rFont val="Tahoma"/>
            <family val="2"/>
            <charset val="204"/>
          </rPr>
          <t>Пользователь:</t>
        </r>
        <r>
          <rPr>
            <sz val="9"/>
            <color indexed="81"/>
            <rFont val="Tahoma"/>
            <family val="2"/>
            <charset val="204"/>
          </rPr>
          <t xml:space="preserve">
+0,12859</t>
        </r>
      </text>
    </comment>
    <comment ref="C68" authorId="0">
      <text>
        <r>
          <rPr>
            <b/>
            <sz val="9"/>
            <color indexed="81"/>
            <rFont val="Tahoma"/>
            <family val="2"/>
            <charset val="204"/>
          </rPr>
          <t>Пользователь:</t>
        </r>
        <r>
          <rPr>
            <sz val="9"/>
            <color indexed="81"/>
            <rFont val="Tahoma"/>
            <family val="2"/>
            <charset val="204"/>
          </rPr>
          <t xml:space="preserve">
+308,20953</t>
        </r>
      </text>
    </comment>
    <comment ref="C133" authorId="0">
      <text>
        <r>
          <rPr>
            <b/>
            <sz val="9"/>
            <color indexed="81"/>
            <rFont val="Tahoma"/>
            <family val="2"/>
            <charset val="204"/>
          </rPr>
          <t>Пользователь:</t>
        </r>
        <r>
          <rPr>
            <sz val="9"/>
            <color indexed="81"/>
            <rFont val="Tahoma"/>
            <family val="2"/>
            <charset val="204"/>
          </rPr>
          <t xml:space="preserve">
+387</t>
        </r>
      </text>
    </comment>
  </commentList>
</comments>
</file>

<file path=xl/sharedStrings.xml><?xml version="1.0" encoding="utf-8"?>
<sst xmlns="http://schemas.openxmlformats.org/spreadsheetml/2006/main" count="257" uniqueCount="213">
  <si>
    <t>2 02 00000 00 0000 000</t>
  </si>
  <si>
    <t>Безвозмездные поступления от других бюджетов бюджетной системы Российской Федерации</t>
  </si>
  <si>
    <t>ВСЕГО ДОХОДОВ</t>
  </si>
  <si>
    <t>1 00 00000 00 0000 000</t>
  </si>
  <si>
    <t>1 01 00000 00 0000 000</t>
  </si>
  <si>
    <t>НАЛОГИ НА ПРИБЫЛЬ, ДОХОДЫ</t>
  </si>
  <si>
    <t xml:space="preserve">1 01 02000 01 0000 110 </t>
  </si>
  <si>
    <t>Налог на доходы физических лиц</t>
  </si>
  <si>
    <t>1 05 00000 00 0000 000</t>
  </si>
  <si>
    <t>НАЛОГИ НА СОВОКУПНЫЙ ДОХОД</t>
  </si>
  <si>
    <t>1 06 00000 00 0000 000</t>
  </si>
  <si>
    <t>НАЛОГИ НА ИМУЩЕСТВО</t>
  </si>
  <si>
    <t>ДОХОДЫ ОТ ИСПОЛЬЗОВАНИЯ ИМУЩЕСТВА, НАХОДЯЩЕГОСЯ В ГОСУДАРСТВЕННОЙ И МУНИЦИПАЛЬНОЙ СОБСТВЕННОСТИ</t>
  </si>
  <si>
    <t>2 00 00000 00 0000 000</t>
  </si>
  <si>
    <t>БЕЗВОЗМЕЗДНЫЕ ПОСТУПЛЕНИЯ</t>
  </si>
  <si>
    <t>Наименование групп, подгрупп, статей, подстатей, элементов, программ (подпрограмм), кодов экономической классификации доходов</t>
  </si>
  <si>
    <t xml:space="preserve">1 05 03000 01 0000 110 </t>
  </si>
  <si>
    <t xml:space="preserve">Единый сельскохозяйственный налог </t>
  </si>
  <si>
    <t xml:space="preserve">1 11 00000 00 0000 000 </t>
  </si>
  <si>
    <t>1 17 00000 00 0000 000</t>
  </si>
  <si>
    <t xml:space="preserve">ПРОЧИЕ НЕНАЛОГОВЫЕ ДОХОДЫ </t>
  </si>
  <si>
    <t xml:space="preserve">Земельный налог </t>
  </si>
  <si>
    <t>Налог на имущество физических лиц</t>
  </si>
  <si>
    <t>1 06 01000 00 0000 110</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</si>
  <si>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</si>
  <si>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</si>
  <si>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1 14 00000 00 0000 000</t>
  </si>
  <si>
    <t>ДОХОДЫ ОТ ПРОДАЖИ МАТЕРИАЛЬНЫХ И НЕМАТЕРИАЛЬНЫХ АКТИВОВ</t>
  </si>
  <si>
    <t>1 16 00000 00 0000 000</t>
  </si>
  <si>
    <t>ШТРАФЫ, САНКЦИИ, ВОЗМЕЩЕНИЕ УЩЕРБА</t>
  </si>
  <si>
    <t>1 05 03020 01 0000 110</t>
  </si>
  <si>
    <t>Единый сельскохозяйственный налог (за налоговые периоды, истекшие до 1 января 2011 года)</t>
  </si>
  <si>
    <t xml:space="preserve">1 13 00000 00 0000 000 </t>
  </si>
  <si>
    <t>НАЛОГОВЫЕ И НЕНАЛОГОВЫЕ ДОХОДЫ</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</si>
  <si>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</si>
  <si>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</si>
  <si>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</si>
  <si>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</si>
  <si>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</si>
  <si>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</si>
  <si>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</si>
  <si>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</si>
  <si>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</si>
  <si>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</si>
  <si>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Прочие неналоговые доходы бюджетов городских поселений</t>
  </si>
  <si>
    <t xml:space="preserve">1 06 06000 00 0000 110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</si>
  <si>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</si>
  <si>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</si>
  <si>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физических лиц, обладающих земельным участком, расположенным в границах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</si>
  <si>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</si>
  <si>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1 11 07015 13 0000 120</t>
  </si>
  <si>
    <t>Доходы от перечисления части прибыли государтсвенных и муниципальных унитарных предприятий, остающейся после уплаты налогов и обязательных платежей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</si>
  <si>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</si>
  <si>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Код классификации доходов бюджетов</t>
  </si>
  <si>
    <t>Прочие субсидии</t>
  </si>
  <si>
    <t>Прочие субсидии бюджетам городских поселений</t>
  </si>
  <si>
    <t>182 1 01 02010 01 0000 110</t>
  </si>
  <si>
    <t>182 1 01 02020 01 0000 110</t>
  </si>
  <si>
    <t>182 1 01 02030 01 0000 110</t>
  </si>
  <si>
    <t>182 1 05 03010 01 0000 110</t>
  </si>
  <si>
    <t>182 1 06 01030 13 0000 110</t>
  </si>
  <si>
    <t>182 1 06 06033 13 0000 110</t>
  </si>
  <si>
    <t>182 1 06 06043 13 0000 110</t>
  </si>
  <si>
    <t>916 1 11 05013 13 0000 120</t>
  </si>
  <si>
    <t>916 1 11 05025 13 0000 120</t>
  </si>
  <si>
    <t>916 1 11 09045 13 0000 120</t>
  </si>
  <si>
    <t>916 1 14 02053 13 0000 410</t>
  </si>
  <si>
    <t>916 1 14 06313 13 0000 430</t>
  </si>
  <si>
    <t>916 1 14 06025 13 0000 430</t>
  </si>
  <si>
    <t>914 1 17 05050 13 0000 180</t>
  </si>
  <si>
    <t>916 1 17 05050 13 0000 180</t>
  </si>
  <si>
    <t>918 1 17 05050 13 0000 180</t>
  </si>
  <si>
    <t>Субвенции бюджетам бюджетной системы Российской Федерации</t>
  </si>
  <si>
    <t>Субвенции бюджетам городских поселений на выполнение передаваемых полномочий субъектов Российской Федерации</t>
  </si>
  <si>
    <t>Субвенция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 предусмотренной законом Камчатского края</t>
  </si>
  <si>
    <t>2 02 10000 00 0000 150</t>
  </si>
  <si>
    <t>914 2 02 15001 13 0000 150</t>
  </si>
  <si>
    <t>2 02 25555 00 0000 150</t>
  </si>
  <si>
    <t>914 2 02 25555 13 0000 150</t>
  </si>
  <si>
    <t>2 02 29999 00 0000 150</t>
  </si>
  <si>
    <t>914 2 02 29999 13 0000 150</t>
  </si>
  <si>
    <t>2 02 30000 00 0000 150</t>
  </si>
  <si>
    <t>914 2 02 30024 13 0000 150</t>
  </si>
  <si>
    <t>Субсидии бюджетам бюджетной системы Российской Федерации (межбюджетные субсидии)</t>
  </si>
  <si>
    <t xml:space="preserve">2 02 20000 00 0000 150  </t>
  </si>
  <si>
    <t xml:space="preserve">2 02 20216 00 0000 150  </t>
  </si>
  <si>
    <t xml:space="preserve">914 2 02 20216 13 0000 150  </t>
  </si>
  <si>
    <t>ГП "Безопасная Камчатка" ПП "Профилактика правонарушений, преступлений и повышение безопасности дорожного движения в Камчатском крае" ОМ "Совершенствование организации безопасного движения транспортных средств и пешеходов"</t>
  </si>
  <si>
    <t xml:space="preserve">2 02 25497 00 0000 150  </t>
  </si>
  <si>
    <t xml:space="preserve">914 2 02 25497 13 0000 150  </t>
  </si>
  <si>
    <t>ГП "Формирование современной городской среды в Камчатском крае" ПП "Благоустройство территорий муниципальных образований в Камчатском крае" ОМ "Капитальный ремонт и ремонт автомобильных дорог общего пользования населенных пунктов Камчатского края (в том числе элементов улично-дорожной сети, включая тротуары и парковки), дворовых территорий многоквартирных домов и проездов к ним"</t>
  </si>
  <si>
    <t>ГП "Безопасная Камчатка" ПП "Профилактика правонарушений, преступлений и повышение безопасности дорожного движения в Камчатском крае" ОМ "Поддержка граждан и их объединений, участвующих в охране общественного порядка, создание условий для деятельности народных дружин"</t>
  </si>
  <si>
    <t xml:space="preserve">Иные межбюджетные трансферты          </t>
  </si>
  <si>
    <t xml:space="preserve">2 02 40000 00 0000 150  </t>
  </si>
  <si>
    <t xml:space="preserve">Прочие межбюджетные трансферты, передаваемые бюджетам городских поселений   </t>
  </si>
  <si>
    <t xml:space="preserve"> 914 2 02 49999 13 0000 150  </t>
  </si>
  <si>
    <t>Дотации бюджетам бюджетной системы Российской Федерации</t>
  </si>
  <si>
    <t>ГП "Развитие внутреннего и въездного туризма в Камчатском крае" ПП "Создание и развитие туристской инфраструктуры в Камчатском крае" ОМ "Развитие инфраструктуры туристских ресурсов в Камчатском крае"</t>
  </si>
  <si>
    <t>ДОХОДЫ ОТ ОКАЗАНИЯ ПЛАТНЫХ УСЛУГ И КОМПЕНСАЦИИ ЗАТРАТ ГОСУДАРСТВА</t>
  </si>
  <si>
    <t xml:space="preserve">  </t>
  </si>
  <si>
    <t>Прочие доходы от компенсации затрат бюджетов городских поселений</t>
  </si>
  <si>
    <t>915 1 13 02995 13 0000 130</t>
  </si>
  <si>
    <t>915 1 13 02065 13 0000 130</t>
  </si>
  <si>
    <t>Доходы, поступающие в порядке возмещения расходов, понесенных в связи с эксплуатацией имущества городских поселений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</si>
  <si>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ремонт ветхих и аварийных сетей"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</si>
  <si>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приобретение, установку резервных источников электроснабжения на объектах тепло-, водоснабжения и водоотведения"</t>
  </si>
  <si>
    <t>ГП "Развитие транспортной системы в Камчатском крае". ПП "Развитие дорожного хозяйства". ОМ "Содержание автомобильных дорог общего пользования местного значения"</t>
  </si>
  <si>
    <t>ИМТ на софинансирование выполнения расходных обязательств поселения</t>
  </si>
  <si>
    <t>ИМТ на софинансирование расходов по оплате коммунальных услуг муниципальных учреждений</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</si>
  <si>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</si>
  <si>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</si>
  <si>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федерального бюджета</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</si>
  <si>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краевого бюджета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</si>
  <si>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 Расходы за счет средств федерального бюджета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</si>
  <si>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 Расходы за счет средств краевого бюджета</t>
  </si>
  <si>
    <t>915 1 16 10123 01 0131 140</t>
  </si>
  <si>
    <t>915 1 16 11064 01 0000 140</t>
  </si>
  <si>
    <t>914 2 02 30022 13 0000 150</t>
  </si>
  <si>
    <t>Субвенции бюджетам городских поселений на предоставление гражданам субсидий на оплату жилого помещения и коммунальных услуг</t>
  </si>
  <si>
    <t>Субвенция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</si>
  <si>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182 1 01 02080 01 0000 110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</si>
  <si>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</si>
  <si>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бюджета Елизовского городского поселения на 2022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</si>
  <si>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</si>
  <si>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</si>
  <si>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</si>
  <si>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</si>
  <si>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</si>
  <si>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</si>
  <si>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</si>
  <si>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</si>
  <si>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</si>
  <si>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</si>
  <si>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</si>
  <si>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</si>
  <si>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</si>
  <si>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</si>
  <si>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</si>
  <si>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Годовой объем </t>
  </si>
  <si>
    <t>тыс.руб.</t>
  </si>
  <si>
    <t xml:space="preserve">914 2 02 45424 13 0000 150  </t>
  </si>
  <si>
    <t xml:space="preserve">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</si>
  <si>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914 1 17 01050 13 0000 180  </t>
  </si>
  <si>
    <t xml:space="preserve">Невыясненные поступления, зачисляемые в бюджеты городских поселений    </t>
  </si>
  <si>
    <t>914 2 02 15002 13 0000 150</t>
  </si>
  <si>
    <t>Дотации бюджетам городских поселений на поддержку мер по обеспечению сбалансированности бюджетов</t>
  </si>
  <si>
    <t>Дотации бюджетам городских поселений на выравнивание бюджетной обеспеченности из бюджета субъекта Российской Федерации</t>
  </si>
  <si>
    <t xml:space="preserve">2 02 20299 00 0000 150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</si>
  <si>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</si>
  <si>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914 2 02 20299 13 0000 150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</si>
  <si>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</si>
  <si>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ГП "Обеспечение доступным и комфортным жильем жителей Камчатского края". ПП "Региональная адресная программа по переселению граждан из аварийного жилищного фонда". РП "Обеспечение устойчивого сокращения непригодного для проживания жилищного фонда". Расходы за счет средств Фонда содействия реформированию ЖКХ</t>
  </si>
  <si>
    <t xml:space="preserve">ИМТ на восстановление наружного освещения по ул.Белорусская г. Елизово      </t>
  </si>
  <si>
    <t xml:space="preserve">ИМТ  на стимулирование достижений наилучших показателей деятельности      </t>
  </si>
  <si>
    <t xml:space="preserve">ИМТ на переданные полномочия      </t>
  </si>
  <si>
    <t xml:space="preserve">ИМТ на приобретение оборудования для скейт-площадки в микрорайоне "26 километр"      </t>
  </si>
  <si>
    <t xml:space="preserve">ИМТ на переданные полномочия по приватизации      </t>
  </si>
  <si>
    <t xml:space="preserve">ИМТ на благоустройство территории филиала детской поликлиники ГБУЗ КК "Елизовская районная больница" по адресу: г.Елизово, ул.Школьная, 3      </t>
  </si>
  <si>
    <t xml:space="preserve"> ». </t>
  </si>
  <si>
    <t xml:space="preserve">«Приложение 1 
к   муниципальному нормативному правовому акту от  23 декабря 2021 года №10-НПА 
«О бюджете Елизовского городского поселения на 2022 год и плановый период 2023-2024 годов», принятому Решением Собрания депутатов Елизовского городского поселения от 23 декабря  2021 года  № 60»
</t>
  </si>
  <si>
    <t>913 1 16 10123 01 0131 140</t>
  </si>
  <si>
    <t>913 1 13 02995 13 0000 130</t>
  </si>
  <si>
    <t xml:space="preserve">2 02 20302 00 0000 150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</si>
  <si>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</si>
  <si>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914 2 02 20302 13 0000 150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</si>
  <si>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</si>
  <si>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ГП "Обеспечение доступным и комфортным жильем жителей Камчатского края". ПП "Региональная адресная программа по переселению граждан из аварийного жилищного фонда". РП "Обеспечение устойчивого сокращения непригодного для проживания жилищного фонда". Расходы за счет средств краевого бюджета</t>
  </si>
  <si>
    <t>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бесхозяйственных отходов, в том числе твердых коммунальных отходов, и ликвидация последствий такого вреда"</t>
  </si>
  <si>
    <t xml:space="preserve">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бесхозяйных отходов шин, покрышек, камер автомобильных и ликвидация последствий такого вреда" </t>
  </si>
  <si>
    <t>ГП "Обращение с отходами производства и потребления в Камчатском крае" ПП "Развитие комплексной системы обращения с твердыми коммунальными отходами на территории Камчатского края" ОМ "Создание доступной системы накопления (раздельного накопления) отходов, в том числе твердых коммунальных отходов"</t>
  </si>
  <si>
    <t xml:space="preserve">ИМТ на реализацию мероприятий муниципальных программ Елизовского городского поселения      </t>
  </si>
  <si>
    <t xml:space="preserve">ИМТ  на реализацию проекта Благоустройство территории "Городской парк отдыха у р. Половинка в Елизовском городском поселенийй Камчатского края"      </t>
  </si>
  <si>
    <t xml:space="preserve">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</si>
  <si>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 xml:space="preserve">914 2 02 45505 13 0000 150  </t>
  </si>
  <si>
    <t xml:space="preserve">Субсидии бюджетам муниципальных образований на обеспечение мероприятий по модернизации систем коммунальной инфраструктуры за счет средств бюджетов          </t>
  </si>
  <si>
    <t xml:space="preserve">2 02 20303 00 0000 150  </t>
  </si>
  <si>
    <t xml:space="preserve">914 2 02 20303 13 0000 150  </t>
  </si>
  <si>
    <t xml:space="preserve">Субсидии бюджетам городских поселений на обеспечение мероприятий по модернизации систем коммунальной инфраструктуры за счет средств бюджетов    </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</si>
  <si>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в рамках заключенных концессионных соглашений"</t>
  </si>
  <si>
    <t xml:space="preserve">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t>
  </si>
  <si>
    <t xml:space="preserve">2 02 25467 00 0000 150  </t>
  </si>
  <si>
    <t xml:space="preserve">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t>
  </si>
  <si>
    <t xml:space="preserve">2 02 25467 13 0000 150  </t>
  </si>
  <si>
    <t xml:space="preserve">ГП "Развитие культуры в Камчатском крае". ПП "Развитие инфраструктуры в сфере культуры". ОМ "Проведение мероприятий по укреплению материально-технической базы краевых государственных и муниципальных учреждений культуры и учреждений дополнительного образования в сфере культуры". Расходы за счет средств федерального бюджета      </t>
  </si>
  <si>
    <t xml:space="preserve">ГП "Развитие культуры в Камчатском крае". ПП "Развитие инфраструктуры в сфере культуры". ОМ "Проведение мероприятий по укреплению материально-технической базы краевых государственных и муниципальных учреждений культуры и учреждений дополнительного образования в сфере культуры". Расходы за счет средств краевого бюджета      </t>
  </si>
  <si>
    <t>916 1 13 02995 13 0000 130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</si>
  <si>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</si>
  <si>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916 1 14 06013 13 0000 430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</si>
  <si>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</si>
  <si>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 xml:space="preserve">907 1 16 01194 01 0000 140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</si>
  <si>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</si>
  <si>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 xml:space="preserve">915 1 16 02020 02 0000 140  </t>
  </si>
  <si>
    <t xml:space="preserve">918 1 16 02020 02 0000 140    </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</si>
  <si>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    </t>
  </si>
  <si>
    <t xml:space="preserve">915 1 16 07010 13 0000 140  </t>
  </si>
  <si>
    <t xml:space="preserve">916 1 16 07010 13 0000 140  </t>
  </si>
  <si>
    <t xml:space="preserve">918 1 16 07010 13 0000 140  </t>
  </si>
  <si>
    <t xml:space="preserve">920 1 16 07010 13 0000 140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</si>
  <si>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    </t>
  </si>
  <si>
    <t xml:space="preserve">915 1 16 07090 13 0000 140  </t>
  </si>
  <si>
    <t xml:space="preserve">916 1 16 07090 13 0000 140  </t>
  </si>
  <si>
    <t xml:space="preserve">Возмещение ущерба при возникновении страховых случаев, когда выгодоприобретателями выступают получатели средств бюджета городского поселения    </t>
  </si>
  <si>
    <t xml:space="preserve">920 1 16 10031 13 0000 140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</si>
  <si>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</si>
  <si>
    <t xml:space="preserve">182 1 16 10123 01 0131 140  </t>
  </si>
  <si>
    <t xml:space="preserve"> </t>
  </si>
  <si>
    <t>ГП "Развитие транспортной системы в Камчатском крае". ПП "Развитие дорожного хозяйства". ОМ "Ремонт автомобильных дорог общего пользования местного значения"</t>
  </si>
  <si>
    <t>2 07 00000 00 0000 000</t>
  </si>
  <si>
    <t>Прочие безвозмездные поступления</t>
  </si>
  <si>
    <t>2 07 05000 13 0000 150</t>
  </si>
  <si>
    <t>Прочие безвозмездные поступления в бюджеты городских поселений</t>
  </si>
  <si>
    <t>914 2 07 05030 13 0000 150</t>
  </si>
  <si>
    <t>Приложение 1 
к  муниципальному нормативному правовому акту от  27 сентября 2022 года  №  39 -НПА 
«О внесении изменений в муниципальный нормативный правовой акт «О бюджете Елизовского городского поселения  на 2022 год  и плановый период 2023-2024 годов» от 23.12.2021 № 10-НПА,  принятому Решением Собрания депутатов 
Елизовского  городского поселения от 23.12.2021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</si>
</sst>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30" x14ac:knownFonts="1">
    <font>
      <sz val="10"/>
      <name val="Arial Cyr"/>
      <charset val="204"/>
    </font>
    <font>
      <sz val="10"/>
      <name val="Arial Cyr"/>
      <charset val="204"/>
    </font>
    <font>
      <b/>
      <sz val="14"/>
      <name val="Times New Roman"/>
      <family val="1"/>
      <charset val="204"/>
    </font>
    <font>
      <sz val="8"/>
      <name val="Arial Cyr"/>
      <family val="2"/>
      <charset val="204"/>
    </font>
    <font>
      <b/>
      <sz val="10"/>
      <name val="Arial Cyr"/>
      <family val="2"/>
      <charset val="204"/>
    </font>
    <font>
      <sz val="11"/>
      <name val="Arial Cyr"/>
      <family val="2"/>
      <charset val="204"/>
    </font>
    <font>
      <b/>
      <sz val="11"/>
      <name val="Times New Roman"/>
      <family val="1"/>
      <charset val="204"/>
    </font>
    <font>
      <sz val="10"/>
      <name val="Arial Cyr"/>
      <family val="2"/>
      <charset val="204"/>
    </font>
    <font>
      <u/>
      <sz val="12"/>
      <name val="Arial Cyr"/>
      <family val="2"/>
      <charset val="204"/>
    </font>
    <font>
      <sz val="10"/>
      <name val="Arial Cyr"/>
      <family val="2"/>
      <charset val="204"/>
    </font>
    <font>
      <sz val="10"/>
      <name val="Arial Cyr"/>
      <charset val="204"/>
    </font>
    <font>
      <sz val="12"/>
      <name val="Times New Roman"/>
      <family val="1"/>
      <charset val="204"/>
    </font>
    <font>
      <b/>
      <sz val="12"/>
      <name val="Times New Roman"/>
      <family val="1"/>
      <charset val="204"/>
    </font>
    <font>
      <sz val="12"/>
      <name val="Arial Cyr"/>
      <family val="2"/>
      <charset val="204"/>
    </font>
    <font>
      <b/>
      <sz val="11"/>
      <name val="Arial Cyr"/>
      <family val="2"/>
      <charset val="204"/>
    </font>
    <font>
      <b/>
      <sz val="10"/>
      <name val="Times New Roman"/>
      <family val="1"/>
      <charset val="204"/>
    </font>
    <font>
      <sz val="11"/>
      <name val="Times New Roman"/>
      <family val="1"/>
      <charset val="204"/>
    </font>
    <font>
      <i/>
      <sz val="12"/>
      <name val="Times New Roman"/>
      <family val="1"/>
      <charset val="204"/>
    </font>
    <font>
      <sz val="11"/>
      <color rgb="FF000000"/>
      <name val="Calibri"/>
      <family val="2"/>
      <scheme val="minor"/>
    </font>
    <font>
      <b/>
      <i/>
      <sz val="12"/>
      <name val="Times New Roman"/>
      <family val="1"/>
      <charset val="204"/>
    </font>
    <font>
      <i/>
      <sz val="11"/>
      <name val="Times New Roman"/>
      <family val="1"/>
      <charset val="204"/>
    </font>
    <font>
      <sz val="8"/>
      <name val="Arial"/>
      <family val="2"/>
    </font>
    <font>
      <sz val="12"/>
      <color theme="1"/>
      <name val="Times New Roman"/>
      <family val="1"/>
      <charset val="204"/>
    </font>
    <font>
      <i/>
      <sz val="10"/>
      <name val="Arial Cyr"/>
      <charset val="204"/>
    </font>
    <font>
      <sz val="11"/>
      <color rgb="FF000000"/>
      <name val="Times New Roman"/>
      <family val="1"/>
      <charset val="204"/>
    </font>
    <font>
      <sz val="9"/>
      <color indexed="81"/>
      <name val="Tahoma"/>
      <charset val="1"/>
    </font>
    <font>
      <b/>
      <sz val="9"/>
      <color indexed="81"/>
      <name val="Tahoma"/>
      <charset val="1"/>
    </font>
    <font>
      <sz val="9"/>
      <color indexed="81"/>
      <name val="Tahoma"/>
      <family val="2"/>
      <charset val="204"/>
    </font>
    <font>
      <b/>
      <sz val="9"/>
      <color indexed="81"/>
      <name val="Tahoma"/>
      <family val="2"/>
      <charset val="204"/>
    </font>
    <font>
      <b/>
      <i/>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18" fillId="0" borderId="0"/>
    <xf numFmtId="0" fontId="21" fillId="0" borderId="0"/>
  </cellStyleXfs>
  <cellXfs count="118">
    <xf numFmtId="0" fontId="0" fillId="0" borderId="0" xfId="0"/>
    <xf numFmtId="0" fontId="4" fillId="0" borderId="0" xfId="0" applyFont="1" applyFill="1"/>
    <xf numFmtId="0" fontId="1" fillId="0" borderId="0" xfId="0" applyFont="1" applyFill="1" applyAlignment="1">
      <alignment vertical="center"/>
    </xf>
    <xf numFmtId="0" fontId="5" fillId="0" borderId="0" xfId="0" applyFont="1" applyFill="1"/>
    <xf numFmtId="0" fontId="7" fillId="0" borderId="0" xfId="0" applyFont="1" applyFill="1"/>
    <xf numFmtId="0" fontId="6" fillId="0" borderId="0" xfId="0" applyFont="1" applyFill="1" applyAlignment="1">
      <alignment horizontal="center"/>
    </xf>
    <xf numFmtId="0" fontId="10" fillId="0" borderId="0" xfId="0" applyFont="1" applyFill="1"/>
    <xf numFmtId="0" fontId="9" fillId="0" borderId="0" xfId="0" applyFont="1" applyFill="1"/>
    <xf numFmtId="0" fontId="7" fillId="0" borderId="0" xfId="0" applyFont="1" applyFill="1" applyAlignment="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4" fillId="0" borderId="0" xfId="0" applyFont="1" applyFill="1"/>
    <xf numFmtId="0" fontId="12" fillId="0" borderId="1" xfId="0" applyFont="1" applyFill="1" applyBorder="1" applyAlignment="1">
      <alignment horizontal="left" vertical="center" wrapText="1"/>
    </xf>
    <xf numFmtId="165" fontId="11"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top" wrapText="1"/>
    </xf>
    <xf numFmtId="0" fontId="15" fillId="0" borderId="0" xfId="0" applyFont="1" applyFill="1" applyAlignment="1">
      <alignment horizontal="left"/>
    </xf>
    <xf numFmtId="164" fontId="15" fillId="0" borderId="0" xfId="0" applyNumberFormat="1" applyFont="1" applyFill="1" applyAlignment="1">
      <alignment horizontal="left"/>
    </xf>
    <xf numFmtId="0" fontId="10" fillId="0" borderId="0" xfId="0" applyFont="1" applyFill="1" applyAlignment="1">
      <alignment vertical="center"/>
    </xf>
    <xf numFmtId="0" fontId="15" fillId="0" borderId="0" xfId="0" applyFont="1" applyFill="1" applyAlignment="1"/>
    <xf numFmtId="0" fontId="13" fillId="0" borderId="0" xfId="0" applyFont="1" applyFill="1" applyBorder="1" applyAlignment="1">
      <alignment vertical="center"/>
    </xf>
    <xf numFmtId="0" fontId="13" fillId="0" borderId="0" xfId="0" applyFont="1" applyFill="1" applyBorder="1"/>
    <xf numFmtId="0" fontId="12" fillId="0" borderId="2" xfId="0" applyFont="1" applyFill="1" applyBorder="1" applyAlignment="1">
      <alignment horizontal="center" vertical="center" wrapText="1"/>
    </xf>
    <xf numFmtId="164" fontId="12" fillId="0" borderId="1" xfId="0" applyNumberFormat="1" applyFont="1" applyFill="1" applyBorder="1" applyAlignment="1">
      <alignment horizontal="right" vertical="center"/>
    </xf>
    <xf numFmtId="0" fontId="17"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49" fontId="0" fillId="0" borderId="0" xfId="0" applyNumberFormat="1" applyFill="1"/>
    <xf numFmtId="2" fontId="6" fillId="0" borderId="0" xfId="0" applyNumberFormat="1" applyFont="1" applyFill="1" applyAlignment="1">
      <alignment horizontal="center"/>
    </xf>
    <xf numFmtId="164" fontId="7" fillId="0" borderId="0" xfId="0" applyNumberFormat="1" applyFont="1" applyFill="1"/>
    <xf numFmtId="164" fontId="4" fillId="0" borderId="0" xfId="0" applyNumberFormat="1" applyFont="1" applyFill="1"/>
    <xf numFmtId="164" fontId="0" fillId="0" borderId="0" xfId="0" applyNumberFormat="1" applyFont="1" applyFill="1"/>
    <xf numFmtId="164" fontId="9" fillId="0" borderId="0" xfId="0" applyNumberFormat="1" applyFont="1" applyFill="1"/>
    <xf numFmtId="164" fontId="10" fillId="0" borderId="0" xfId="0" applyNumberFormat="1" applyFont="1" applyFill="1"/>
    <xf numFmtId="0" fontId="6" fillId="0" borderId="0" xfId="0" applyFont="1" applyFill="1" applyAlignment="1">
      <alignment horizontal="left" wrapText="1"/>
    </xf>
    <xf numFmtId="164" fontId="11" fillId="0" borderId="1" xfId="0" applyNumberFormat="1" applyFont="1" applyFill="1" applyBorder="1" applyAlignment="1">
      <alignment horizontal="right" vertical="center"/>
    </xf>
    <xf numFmtId="164" fontId="17" fillId="0" borderId="1" xfId="0" applyNumberFormat="1" applyFont="1" applyFill="1" applyBorder="1" applyAlignment="1">
      <alignment horizontal="right" vertical="center"/>
    </xf>
    <xf numFmtId="0" fontId="1"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0" fillId="0" borderId="0" xfId="0" applyFont="1" applyFill="1" applyBorder="1"/>
    <xf numFmtId="0" fontId="12" fillId="0" borderId="0" xfId="2" applyNumberFormat="1" applyFont="1" applyBorder="1" applyAlignment="1">
      <alignment wrapText="1"/>
    </xf>
    <xf numFmtId="0" fontId="16"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0" xfId="0" applyFont="1" applyFill="1" applyAlignment="1">
      <alignment horizontal="left"/>
    </xf>
    <xf numFmtId="0" fontId="12" fillId="2" borderId="1" xfId="0" applyFont="1" applyFill="1" applyBorder="1" applyAlignment="1">
      <alignment horizontal="center" vertical="center" wrapText="1"/>
    </xf>
    <xf numFmtId="0" fontId="15" fillId="0" borderId="0" xfId="0" applyFont="1" applyFill="1" applyBorder="1" applyAlignment="1">
      <alignment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17"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64" fontId="12" fillId="3" borderId="1" xfId="0" applyNumberFormat="1" applyFont="1" applyFill="1" applyBorder="1" applyAlignment="1">
      <alignment horizontal="right" vertical="center"/>
    </xf>
    <xf numFmtId="0" fontId="12" fillId="0" borderId="5" xfId="2" applyNumberFormat="1" applyFont="1" applyFill="1" applyBorder="1" applyAlignment="1">
      <alignment vertical="center" wrapText="1"/>
    </xf>
    <xf numFmtId="0" fontId="17" fillId="0" borderId="1" xfId="0" applyNumberFormat="1" applyFont="1" applyFill="1" applyBorder="1" applyAlignment="1">
      <alignment horizontal="justify" vertical="center" wrapText="1"/>
    </xf>
    <xf numFmtId="0" fontId="11" fillId="0" borderId="1" xfId="0" applyNumberFormat="1" applyFont="1" applyFill="1" applyBorder="1" applyAlignment="1">
      <alignment horizontal="justify" vertical="center" wrapText="1"/>
    </xf>
    <xf numFmtId="0" fontId="8" fillId="0" borderId="0" xfId="0" applyFont="1" applyFill="1" applyAlignment="1">
      <alignment horizontal="right"/>
    </xf>
    <xf numFmtId="164" fontId="12" fillId="0" borderId="1" xfId="0" applyNumberFormat="1" applyFont="1" applyFill="1" applyBorder="1" applyAlignment="1">
      <alignment vertical="center"/>
    </xf>
    <xf numFmtId="0" fontId="12" fillId="0" borderId="1" xfId="2" applyNumberFormat="1" applyFont="1" applyFill="1" applyBorder="1" applyAlignment="1">
      <alignment vertical="center" wrapText="1"/>
    </xf>
    <xf numFmtId="0" fontId="0" fillId="0" borderId="0" xfId="0" applyFont="1" applyFill="1"/>
    <xf numFmtId="0" fontId="23" fillId="0" borderId="0" xfId="0" applyFont="1" applyFill="1"/>
    <xf numFmtId="0" fontId="12" fillId="0" borderId="0" xfId="2" applyNumberFormat="1" applyFont="1" applyFill="1" applyBorder="1" applyAlignment="1">
      <alignment wrapText="1"/>
    </xf>
    <xf numFmtId="0" fontId="7" fillId="0" borderId="0" xfId="0" applyFont="1" applyFill="1" applyBorder="1" applyAlignment="1">
      <alignment horizontal="center" vertical="center" wrapText="1"/>
    </xf>
    <xf numFmtId="164" fontId="12" fillId="2" borderId="1" xfId="0" applyNumberFormat="1" applyFont="1" applyFill="1" applyBorder="1" applyAlignment="1">
      <alignment horizontal="right" vertical="center"/>
    </xf>
    <xf numFmtId="0" fontId="11" fillId="2" borderId="2"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5" fillId="0" borderId="0" xfId="0" applyFont="1" applyFill="1" applyAlignment="1">
      <alignment horizontal="right"/>
    </xf>
    <xf numFmtId="164" fontId="22" fillId="0" borderId="1" xfId="0" applyNumberFormat="1" applyFont="1" applyFill="1" applyBorder="1" applyAlignment="1">
      <alignment horizontal="right" vertical="center"/>
    </xf>
    <xf numFmtId="164" fontId="12" fillId="0" borderId="1" xfId="2" applyNumberFormat="1" applyFont="1" applyFill="1" applyBorder="1" applyAlignment="1">
      <alignment wrapText="1"/>
    </xf>
    <xf numFmtId="164" fontId="12" fillId="0" borderId="5" xfId="2" applyNumberFormat="1" applyFont="1" applyFill="1" applyBorder="1" applyAlignment="1">
      <alignment vertical="center" wrapText="1"/>
    </xf>
    <xf numFmtId="164" fontId="11" fillId="0" borderId="5" xfId="0" applyNumberFormat="1" applyFont="1" applyFill="1" applyBorder="1" applyAlignment="1">
      <alignment horizontal="right" vertical="center"/>
    </xf>
    <xf numFmtId="164" fontId="19" fillId="0" borderId="1" xfId="0"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1" fillId="0" borderId="1" xfId="0" applyNumberFormat="1" applyFont="1" applyFill="1" applyBorder="1" applyAlignment="1">
      <alignment horizontal="right" vertical="center" wrapText="1"/>
    </xf>
    <xf numFmtId="164" fontId="20" fillId="0" borderId="1" xfId="0" applyNumberFormat="1" applyFont="1" applyFill="1" applyBorder="1" applyAlignment="1">
      <alignment horizontal="right" vertical="center"/>
    </xf>
    <xf numFmtId="164" fontId="6" fillId="0" borderId="1" xfId="0" applyNumberFormat="1" applyFont="1" applyFill="1" applyBorder="1" applyAlignment="1">
      <alignment horizontal="right" vertical="center"/>
    </xf>
    <xf numFmtId="164" fontId="16" fillId="0" borderId="1" xfId="0" applyNumberFormat="1" applyFont="1" applyFill="1" applyBorder="1" applyAlignment="1">
      <alignment horizontal="right" vertical="center"/>
    </xf>
    <xf numFmtId="164" fontId="17" fillId="2" borderId="1" xfId="0" applyNumberFormat="1" applyFont="1" applyFill="1" applyBorder="1" applyAlignment="1">
      <alignment horizontal="right" vertical="center" wrapText="1"/>
    </xf>
    <xf numFmtId="49" fontId="16" fillId="0" borderId="1" xfId="0" applyNumberFormat="1" applyFont="1" applyFill="1" applyBorder="1" applyAlignment="1">
      <alignment horizontal="center" vertical="center" wrapText="1"/>
    </xf>
    <xf numFmtId="164" fontId="11" fillId="0" borderId="2" xfId="0" applyNumberFormat="1" applyFont="1" applyFill="1" applyBorder="1" applyAlignment="1">
      <alignment horizontal="right" vertical="center"/>
    </xf>
    <xf numFmtId="0" fontId="0" fillId="0" borderId="4" xfId="0" applyNumberFormat="1"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164" fontId="17" fillId="2" borderId="1" xfId="0" applyNumberFormat="1" applyFont="1" applyFill="1" applyBorder="1" applyAlignment="1">
      <alignment horizontal="right" vertical="center"/>
    </xf>
    <xf numFmtId="0" fontId="24" fillId="0" borderId="0" xfId="0" applyFont="1" applyAlignment="1">
      <alignment horizontal="left"/>
    </xf>
    <xf numFmtId="164" fontId="11" fillId="2" borderId="1" xfId="0" applyNumberFormat="1" applyFont="1" applyFill="1" applyBorder="1" applyAlignment="1">
      <alignment horizontal="right" vertical="center"/>
    </xf>
    <xf numFmtId="164" fontId="19" fillId="2" borderId="1"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0" fontId="6" fillId="2" borderId="1" xfId="0" applyFont="1" applyFill="1" applyBorder="1" applyAlignment="1">
      <alignment horizontal="justify" vertical="center" wrapText="1"/>
    </xf>
    <xf numFmtId="164" fontId="29" fillId="0" borderId="1" xfId="0" applyNumberFormat="1" applyFont="1" applyFill="1" applyBorder="1" applyAlignment="1">
      <alignment horizontal="right" vertical="center"/>
    </xf>
    <xf numFmtId="0" fontId="16" fillId="2" borderId="1" xfId="0" applyFont="1" applyFill="1" applyBorder="1" applyAlignment="1">
      <alignment horizontal="justify" vertical="center" wrapText="1"/>
    </xf>
    <xf numFmtId="164" fontId="20" fillId="2" borderId="1" xfId="0" applyNumberFormat="1" applyFont="1" applyFill="1" applyBorder="1" applyAlignment="1">
      <alignment horizontal="right" vertical="center"/>
    </xf>
    <xf numFmtId="0" fontId="16" fillId="0" borderId="0" xfId="0" applyFont="1" applyFill="1" applyAlignment="1">
      <alignment horizontal="right" wrapText="1"/>
    </xf>
    <xf numFmtId="0" fontId="16" fillId="0" borderId="0" xfId="0" applyFont="1" applyFill="1" applyAlignment="1">
      <alignment horizontal="right"/>
    </xf>
    <xf numFmtId="0" fontId="0" fillId="0" borderId="4" xfId="0" applyFill="1" applyBorder="1" applyAlignment="1">
      <alignment horizontal="center" vertical="center" wrapText="1"/>
    </xf>
    <xf numFmtId="0" fontId="10" fillId="0" borderId="4" xfId="0" applyFont="1" applyFill="1" applyBorder="1" applyAlignment="1">
      <alignment horizontal="center" vertical="center" wrapText="1"/>
    </xf>
    <xf numFmtId="49" fontId="2" fillId="0" borderId="0" xfId="0" applyNumberFormat="1" applyFont="1" applyFill="1" applyAlignment="1">
      <alignment horizontal="center" wrapText="1"/>
    </xf>
    <xf numFmtId="0" fontId="1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cellXfs>
  <cellStyles count="3">
    <cellStyle name="Normal" xfId="1"/>
    <cellStyle name="Обычный" xfId="0" builtinId="0"/>
    <cellStyle name="Обычный_Приложение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2209800</xdr:colOff>
      <xdr:row>0</xdr:row>
      <xdr:rowOff>0</xdr:rowOff>
    </xdr:from>
    <xdr:to>
      <xdr:col>2</xdr:col>
      <xdr:colOff>0</xdr:colOff>
      <xdr:row>0</xdr:row>
      <xdr:rowOff>0</xdr:rowOff>
    </xdr:to>
    <xdr:sp macro="" textlink="">
      <xdr:nvSpPr>
        <xdr:cNvPr id="4859" name="Text Box 1">
          <a:extLst>
            <a:ext uri="{FF2B5EF4-FFF2-40B4-BE49-F238E27FC236}">
              <a16:creationId xmlns:a16="http://schemas.microsoft.com/office/drawing/2014/main" xmlns="" id="{00000000-0008-0000-0000-0000FB120000}"/>
            </a:ext>
          </a:extLst>
        </xdr:cNvPr>
        <xdr:cNvSpPr txBox="1">
          <a:spLocks noChangeArrowheads="1"/>
        </xdr:cNvSpPr>
      </xdr:nvSpPr>
      <xdr:spPr bwMode="auto">
        <a:xfrm>
          <a:off x="4076700" y="0"/>
          <a:ext cx="605790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37"/>
  <sheetViews>
    <sheetView tabSelected="1" topLeftCell="A2" zoomScale="90" zoomScaleNormal="90" zoomScaleSheetLayoutView="100" workbookViewId="0">
      <selection activeCell="B3" sqref="B3:C4"/>
    </sheetView>
  </sheetViews>
  <sheetFormatPr defaultColWidth="8.85546875" defaultRowHeight="12.75" x14ac:dyDescent="0.2"/>
  <cols>
    <col min="1" max="1" width="28" style="8" customWidth="1"/>
    <col min="2" max="2" width="105.140625" style="4" customWidth="1"/>
    <col min="3" max="3" width="21.85546875" style="17" customWidth="1"/>
    <col min="4" max="4" width="17.5703125" style="6" customWidth="1"/>
    <col min="5" max="5" width="21.85546875" style="6" customWidth="1"/>
    <col min="6" max="7" width="8.85546875" style="6" customWidth="1"/>
    <col min="8" max="8" width="129.85546875" style="6" customWidth="1"/>
    <col min="9" max="16384" width="8.85546875" style="6"/>
  </cols>
  <sheetData>
    <row r="1" spans="1:8" ht="15" hidden="1" customHeight="1" x14ac:dyDescent="0.2">
      <c r="A1" s="2"/>
      <c r="B1" s="61"/>
    </row>
    <row r="2" spans="1:8" ht="15" customHeight="1" x14ac:dyDescent="0.2">
      <c r="A2" s="2"/>
      <c r="B2" s="61"/>
    </row>
    <row r="3" spans="1:8" ht="15" customHeight="1" x14ac:dyDescent="0.2">
      <c r="A3" s="2"/>
      <c r="B3" s="107" t="s">
        <v>212</v>
      </c>
      <c r="C3" s="108"/>
    </row>
    <row r="4" spans="1:8" ht="78" customHeight="1" x14ac:dyDescent="0.2">
      <c r="A4" s="2"/>
      <c r="B4" s="108"/>
      <c r="C4" s="108"/>
    </row>
    <row r="5" spans="1:8" ht="15" customHeight="1" x14ac:dyDescent="0.2">
      <c r="A5" s="2"/>
      <c r="B5" s="61"/>
    </row>
    <row r="6" spans="1:8" ht="105" customHeight="1" x14ac:dyDescent="0.25">
      <c r="A6" s="2"/>
      <c r="B6" s="107" t="s">
        <v>159</v>
      </c>
      <c r="C6" s="107"/>
    </row>
    <row r="7" spans="1:8" ht="39" customHeight="1" x14ac:dyDescent="0.2"/>
    <row r="8" spans="1:8" ht="27.75" customHeight="1" x14ac:dyDescent="0.3">
      <c r="A8" s="111" t="s">
        <v>122</v>
      </c>
      <c r="B8" s="111"/>
      <c r="C8" s="111"/>
    </row>
    <row r="9" spans="1:8" x14ac:dyDescent="0.2">
      <c r="C9" s="78" t="s">
        <v>139</v>
      </c>
    </row>
    <row r="10" spans="1:8" s="13" customFormat="1" ht="61.5" customHeight="1" x14ac:dyDescent="0.25">
      <c r="A10" s="27" t="s">
        <v>53</v>
      </c>
      <c r="B10" s="23" t="s">
        <v>15</v>
      </c>
      <c r="C10" s="50" t="s">
        <v>138</v>
      </c>
    </row>
    <row r="11" spans="1:8" s="1" customFormat="1" ht="15.75" x14ac:dyDescent="0.2">
      <c r="A11" s="50" t="s">
        <v>3</v>
      </c>
      <c r="B11" s="14" t="s">
        <v>33</v>
      </c>
      <c r="C11" s="24">
        <f>C12+C18+C24+C28+C35+C65+C45+C50+C40</f>
        <v>426806.57069999998</v>
      </c>
    </row>
    <row r="12" spans="1:8" s="1" customFormat="1" ht="15.75" x14ac:dyDescent="0.2">
      <c r="A12" s="50" t="s">
        <v>4</v>
      </c>
      <c r="B12" s="10" t="s">
        <v>5</v>
      </c>
      <c r="C12" s="24">
        <f>C13</f>
        <v>254353</v>
      </c>
    </row>
    <row r="13" spans="1:8" s="1" customFormat="1" ht="15.75" x14ac:dyDescent="0.2">
      <c r="A13" s="50" t="s">
        <v>6</v>
      </c>
      <c r="B13" s="10" t="s">
        <v>7</v>
      </c>
      <c r="C13" s="24">
        <f>SUM(C14:C17)</f>
        <v>254353</v>
      </c>
    </row>
    <row r="14" spans="1:8" s="4" customFormat="1" ht="47.25" x14ac:dyDescent="0.2">
      <c r="A14" s="74" t="s">
        <v>56</v>
      </c>
      <c r="B14" s="12" t="s">
        <v>46</v>
      </c>
      <c r="C14" s="36">
        <f>233550-467</f>
        <v>233083</v>
      </c>
      <c r="D14" s="113"/>
      <c r="H14" s="30"/>
    </row>
    <row r="15" spans="1:8" s="4" customFormat="1" ht="78.75" x14ac:dyDescent="0.2">
      <c r="A15" s="74" t="s">
        <v>57</v>
      </c>
      <c r="B15" s="12" t="s">
        <v>123</v>
      </c>
      <c r="C15" s="36">
        <f>405+217</f>
        <v>622</v>
      </c>
      <c r="D15" s="113"/>
      <c r="H15" s="30"/>
    </row>
    <row r="16" spans="1:8" s="4" customFormat="1" ht="31.5" x14ac:dyDescent="0.2">
      <c r="A16" s="74" t="s">
        <v>58</v>
      </c>
      <c r="B16" s="12" t="s">
        <v>47</v>
      </c>
      <c r="C16" s="36">
        <f>1481+415</f>
        <v>1896</v>
      </c>
      <c r="D16" s="113"/>
      <c r="H16" s="30"/>
    </row>
    <row r="17" spans="1:8" s="4" customFormat="1" ht="63" x14ac:dyDescent="0.2">
      <c r="A17" s="74" t="s">
        <v>120</v>
      </c>
      <c r="B17" s="12" t="s">
        <v>124</v>
      </c>
      <c r="C17" s="36">
        <f>5857+12895</f>
        <v>18752</v>
      </c>
      <c r="D17" s="67"/>
      <c r="H17" s="30"/>
    </row>
    <row r="18" spans="1:8" s="1" customFormat="1" ht="31.5" x14ac:dyDescent="0.2">
      <c r="A18" s="50" t="s">
        <v>34</v>
      </c>
      <c r="B18" s="10" t="s">
        <v>35</v>
      </c>
      <c r="C18" s="24">
        <f>C19</f>
        <v>8446.06</v>
      </c>
      <c r="H18" s="31"/>
    </row>
    <row r="19" spans="1:8" s="1" customFormat="1" ht="31.5" x14ac:dyDescent="0.2">
      <c r="A19" s="50" t="s">
        <v>36</v>
      </c>
      <c r="B19" s="10" t="s">
        <v>37</v>
      </c>
      <c r="C19" s="24">
        <f>SUM(C20:C23)</f>
        <v>8446.06</v>
      </c>
      <c r="H19" s="31"/>
    </row>
    <row r="20" spans="1:8" s="1" customFormat="1" ht="78.75" x14ac:dyDescent="0.2">
      <c r="A20" s="74" t="s">
        <v>130</v>
      </c>
      <c r="B20" s="12" t="s">
        <v>131</v>
      </c>
      <c r="C20" s="36">
        <f>3956.39-137.67</f>
        <v>3818.72</v>
      </c>
      <c r="D20" s="92"/>
      <c r="E20" s="31"/>
      <c r="H20" s="31"/>
    </row>
    <row r="21" spans="1:8" s="1" customFormat="1" ht="79.900000000000006" customHeight="1" x14ac:dyDescent="0.2">
      <c r="A21" s="74" t="s">
        <v>132</v>
      </c>
      <c r="B21" s="12" t="s">
        <v>133</v>
      </c>
      <c r="C21" s="36">
        <f>22.32-1.18</f>
        <v>21.14</v>
      </c>
      <c r="D21" s="92"/>
      <c r="E21" s="31"/>
      <c r="H21" s="31"/>
    </row>
    <row r="22" spans="1:8" s="1" customFormat="1" ht="78.75" x14ac:dyDescent="0.2">
      <c r="A22" s="74" t="s">
        <v>134</v>
      </c>
      <c r="B22" s="12" t="s">
        <v>135</v>
      </c>
      <c r="C22" s="36">
        <f>5190.99-105.94</f>
        <v>5085.05</v>
      </c>
      <c r="D22" s="92"/>
      <c r="E22" s="31"/>
      <c r="H22" s="31"/>
    </row>
    <row r="23" spans="1:8" s="1" customFormat="1" ht="78.75" x14ac:dyDescent="0.2">
      <c r="A23" s="74" t="s">
        <v>136</v>
      </c>
      <c r="B23" s="12" t="s">
        <v>137</v>
      </c>
      <c r="C23" s="36">
        <f>-563.59+84.74</f>
        <v>-478.85</v>
      </c>
      <c r="D23" s="92"/>
      <c r="E23" s="31"/>
      <c r="H23" s="31"/>
    </row>
    <row r="24" spans="1:8" s="1" customFormat="1" ht="15.75" customHeight="1" x14ac:dyDescent="0.2">
      <c r="A24" s="50" t="s">
        <v>8</v>
      </c>
      <c r="B24" s="10" t="s">
        <v>9</v>
      </c>
      <c r="C24" s="24">
        <f>C25</f>
        <v>21668.962790000001</v>
      </c>
      <c r="D24" s="114"/>
      <c r="H24" s="31"/>
    </row>
    <row r="25" spans="1:8" s="1" customFormat="1" ht="15.75" x14ac:dyDescent="0.2">
      <c r="A25" s="50" t="s">
        <v>16</v>
      </c>
      <c r="B25" s="10" t="s">
        <v>17</v>
      </c>
      <c r="C25" s="24">
        <f>C26+C27</f>
        <v>21668.962790000001</v>
      </c>
      <c r="D25" s="115"/>
      <c r="H25" s="31"/>
    </row>
    <row r="26" spans="1:8" s="1" customFormat="1" ht="15.75" x14ac:dyDescent="0.2">
      <c r="A26" s="74" t="s">
        <v>59</v>
      </c>
      <c r="B26" s="12" t="s">
        <v>17</v>
      </c>
      <c r="C26" s="36">
        <f>23210-1541.03721</f>
        <v>21668.962790000001</v>
      </c>
      <c r="D26" s="115"/>
      <c r="H26" s="32"/>
    </row>
    <row r="27" spans="1:8" s="1" customFormat="1" ht="15.75" hidden="1" customHeight="1" x14ac:dyDescent="0.2">
      <c r="A27" s="74" t="s">
        <v>30</v>
      </c>
      <c r="B27" s="12" t="s">
        <v>31</v>
      </c>
      <c r="C27" s="17"/>
      <c r="D27" s="115"/>
      <c r="H27" s="31"/>
    </row>
    <row r="28" spans="1:8" s="1" customFormat="1" ht="15.75" x14ac:dyDescent="0.2">
      <c r="A28" s="50" t="s">
        <v>10</v>
      </c>
      <c r="B28" s="10" t="s">
        <v>11</v>
      </c>
      <c r="C28" s="24">
        <f>C31+C29</f>
        <v>67553</v>
      </c>
      <c r="D28" s="115"/>
      <c r="H28" s="31"/>
    </row>
    <row r="29" spans="1:8" s="1" customFormat="1" ht="15.75" x14ac:dyDescent="0.2">
      <c r="A29" s="50" t="s">
        <v>23</v>
      </c>
      <c r="B29" s="10" t="s">
        <v>22</v>
      </c>
      <c r="C29" s="24">
        <f>C30</f>
        <v>28535</v>
      </c>
      <c r="D29" s="115"/>
      <c r="H29" s="31"/>
    </row>
    <row r="30" spans="1:8" s="7" customFormat="1" ht="31.5" x14ac:dyDescent="0.2">
      <c r="A30" s="74" t="s">
        <v>60</v>
      </c>
      <c r="B30" s="12" t="s">
        <v>38</v>
      </c>
      <c r="C30" s="36">
        <f>22050+6485</f>
        <v>28535</v>
      </c>
      <c r="D30" s="115"/>
      <c r="H30" s="33"/>
    </row>
    <row r="31" spans="1:8" s="1" customFormat="1" ht="15.75" x14ac:dyDescent="0.2">
      <c r="A31" s="50" t="s">
        <v>45</v>
      </c>
      <c r="B31" s="10" t="s">
        <v>21</v>
      </c>
      <c r="C31" s="24">
        <f>SUM(C33:C34)</f>
        <v>39018</v>
      </c>
      <c r="D31" s="115"/>
      <c r="H31" s="31"/>
    </row>
    <row r="32" spans="1:8" ht="47.25" hidden="1" customHeight="1" x14ac:dyDescent="0.2">
      <c r="A32" s="74" t="s">
        <v>24</v>
      </c>
      <c r="B32" s="12" t="s">
        <v>25</v>
      </c>
      <c r="D32" s="115"/>
      <c r="H32" s="34"/>
    </row>
    <row r="33" spans="1:28" ht="31.5" x14ac:dyDescent="0.2">
      <c r="A33" s="74" t="s">
        <v>61</v>
      </c>
      <c r="B33" s="12" t="s">
        <v>39</v>
      </c>
      <c r="C33" s="36">
        <f>25050+1168</f>
        <v>26218</v>
      </c>
      <c r="D33" s="115"/>
      <c r="H33" s="34"/>
    </row>
    <row r="34" spans="1:28" ht="31.5" x14ac:dyDescent="0.2">
      <c r="A34" s="74" t="s">
        <v>62</v>
      </c>
      <c r="B34" s="12" t="s">
        <v>48</v>
      </c>
      <c r="C34" s="36">
        <v>12800</v>
      </c>
      <c r="D34" s="115"/>
      <c r="H34" s="34"/>
    </row>
    <row r="35" spans="1:28" s="1" customFormat="1" ht="31.5" x14ac:dyDescent="0.2">
      <c r="A35" s="50" t="s">
        <v>18</v>
      </c>
      <c r="B35" s="10" t="s">
        <v>12</v>
      </c>
      <c r="C35" s="24">
        <f>SUM(C36:C39)</f>
        <v>47586.949559999994</v>
      </c>
      <c r="H35" s="31"/>
    </row>
    <row r="36" spans="1:28" s="7" customFormat="1" ht="54.75" customHeight="1" x14ac:dyDescent="0.2">
      <c r="A36" s="76" t="s">
        <v>63</v>
      </c>
      <c r="B36" s="15" t="s">
        <v>40</v>
      </c>
      <c r="C36" s="36">
        <v>7017.3109000000004</v>
      </c>
      <c r="D36" s="116"/>
      <c r="H36" s="35"/>
    </row>
    <row r="37" spans="1:28" s="1" customFormat="1" ht="57.75" customHeight="1" x14ac:dyDescent="0.2">
      <c r="A37" s="74" t="s">
        <v>64</v>
      </c>
      <c r="B37" s="12" t="s">
        <v>41</v>
      </c>
      <c r="C37" s="36">
        <v>9385.4747100000004</v>
      </c>
      <c r="D37" s="117"/>
      <c r="E37" s="51"/>
      <c r="F37" s="20"/>
      <c r="G37" s="20"/>
      <c r="H37" s="35"/>
      <c r="I37" s="20"/>
      <c r="J37" s="20"/>
      <c r="K37" s="20"/>
      <c r="L37" s="20"/>
      <c r="M37" s="20"/>
      <c r="N37" s="20"/>
      <c r="O37" s="20"/>
      <c r="P37" s="20"/>
      <c r="Q37" s="20"/>
      <c r="R37" s="20"/>
      <c r="S37" s="20"/>
      <c r="T37" s="20"/>
      <c r="U37" s="20"/>
      <c r="V37" s="20"/>
      <c r="W37" s="20"/>
      <c r="X37" s="20"/>
      <c r="Y37" s="20"/>
      <c r="Z37" s="20"/>
      <c r="AA37" s="20"/>
      <c r="AB37" s="20"/>
    </row>
    <row r="38" spans="1:28" s="1" customFormat="1" ht="31.5" hidden="1" customHeight="1" x14ac:dyDescent="0.2">
      <c r="A38" s="74" t="s">
        <v>50</v>
      </c>
      <c r="B38" s="12" t="s">
        <v>51</v>
      </c>
      <c r="C38" s="17"/>
      <c r="D38" s="117"/>
      <c r="H38" s="31"/>
    </row>
    <row r="39" spans="1:28" ht="51.75" customHeight="1" x14ac:dyDescent="0.2">
      <c r="A39" s="74" t="s">
        <v>65</v>
      </c>
      <c r="B39" s="16" t="s">
        <v>42</v>
      </c>
      <c r="C39" s="36">
        <v>31184.163949999998</v>
      </c>
      <c r="D39" s="117"/>
      <c r="H39" s="35"/>
    </row>
    <row r="40" spans="1:28" ht="24.4" customHeight="1" x14ac:dyDescent="0.2">
      <c r="A40" s="50" t="s">
        <v>32</v>
      </c>
      <c r="B40" s="10" t="s">
        <v>98</v>
      </c>
      <c r="C40" s="24">
        <f>SUM(C41:C44)</f>
        <v>4527.7450399999998</v>
      </c>
      <c r="D40" s="19"/>
      <c r="H40" s="34"/>
    </row>
    <row r="41" spans="1:28" ht="31.5" x14ac:dyDescent="0.2">
      <c r="A41" s="74" t="s">
        <v>102</v>
      </c>
      <c r="B41" s="16" t="s">
        <v>103</v>
      </c>
      <c r="C41" s="36">
        <v>226.99115</v>
      </c>
      <c r="D41" s="109"/>
      <c r="H41" s="35"/>
    </row>
    <row r="42" spans="1:28" ht="15.75" x14ac:dyDescent="0.2">
      <c r="A42" s="74" t="s">
        <v>161</v>
      </c>
      <c r="B42" s="16" t="s">
        <v>100</v>
      </c>
      <c r="C42" s="36">
        <f>0.88068+0.00028</f>
        <v>0.88095999999999997</v>
      </c>
      <c r="D42" s="109"/>
      <c r="H42" s="35"/>
    </row>
    <row r="43" spans="1:28" ht="15.75" x14ac:dyDescent="0.2">
      <c r="A43" s="74" t="s">
        <v>101</v>
      </c>
      <c r="B43" s="16" t="s">
        <v>100</v>
      </c>
      <c r="C43" s="36">
        <v>1460.2532900000001</v>
      </c>
      <c r="D43" s="110"/>
      <c r="H43" s="35"/>
    </row>
    <row r="44" spans="1:28" ht="15.75" x14ac:dyDescent="0.2">
      <c r="A44" s="74" t="s">
        <v>185</v>
      </c>
      <c r="B44" s="16" t="s">
        <v>100</v>
      </c>
      <c r="C44" s="36">
        <v>2839.6196399999999</v>
      </c>
      <c r="D44" s="102"/>
      <c r="H44" s="35"/>
    </row>
    <row r="45" spans="1:28" s="5" customFormat="1" ht="24" customHeight="1" x14ac:dyDescent="0.2">
      <c r="A45" s="77" t="s">
        <v>26</v>
      </c>
      <c r="B45" s="10" t="s">
        <v>27</v>
      </c>
      <c r="C45" s="24">
        <f>SUM(C46:C49)</f>
        <v>11806.711600000001</v>
      </c>
      <c r="H45" s="29"/>
    </row>
    <row r="46" spans="1:28" s="5" customFormat="1" ht="63" x14ac:dyDescent="0.2">
      <c r="A46" s="76" t="s">
        <v>66</v>
      </c>
      <c r="B46" s="12" t="s">
        <v>49</v>
      </c>
      <c r="C46" s="36">
        <v>1659</v>
      </c>
      <c r="D46" s="112"/>
      <c r="H46" s="35"/>
    </row>
    <row r="47" spans="1:28" s="5" customFormat="1" ht="31.5" x14ac:dyDescent="0.2">
      <c r="A47" s="76" t="s">
        <v>187</v>
      </c>
      <c r="B47" s="12" t="s">
        <v>186</v>
      </c>
      <c r="C47" s="36">
        <v>4628.7021100000002</v>
      </c>
      <c r="D47" s="112"/>
      <c r="H47" s="35"/>
    </row>
    <row r="48" spans="1:28" s="5" customFormat="1" ht="31.5" x14ac:dyDescent="0.2">
      <c r="A48" s="74" t="s">
        <v>68</v>
      </c>
      <c r="B48" s="12" t="s">
        <v>43</v>
      </c>
      <c r="C48" s="36">
        <v>4888</v>
      </c>
      <c r="D48" s="112"/>
      <c r="H48" s="35"/>
    </row>
    <row r="49" spans="1:8" s="5" customFormat="1" ht="47.25" x14ac:dyDescent="0.2">
      <c r="A49" s="74" t="s">
        <v>67</v>
      </c>
      <c r="B49" s="12" t="s">
        <v>52</v>
      </c>
      <c r="C49" s="36">
        <v>631.00949000000003</v>
      </c>
      <c r="D49" s="112"/>
      <c r="H49" s="35"/>
    </row>
    <row r="50" spans="1:8" s="1" customFormat="1" ht="15.75" x14ac:dyDescent="0.2">
      <c r="A50" s="50" t="s">
        <v>28</v>
      </c>
      <c r="B50" s="10" t="s">
        <v>29</v>
      </c>
      <c r="C50" s="24">
        <f>SUM(C51:C64)</f>
        <v>1076.2440800000002</v>
      </c>
    </row>
    <row r="51" spans="1:8" s="1" customFormat="1" ht="47.25" x14ac:dyDescent="0.2">
      <c r="A51" s="74" t="s">
        <v>189</v>
      </c>
      <c r="B51" s="12" t="s">
        <v>188</v>
      </c>
      <c r="C51" s="36">
        <v>-2</v>
      </c>
    </row>
    <row r="52" spans="1:8" s="1" customFormat="1" ht="31.5" x14ac:dyDescent="0.2">
      <c r="A52" s="74" t="s">
        <v>191</v>
      </c>
      <c r="B52" s="12" t="s">
        <v>190</v>
      </c>
      <c r="C52" s="36">
        <v>167.54623000000001</v>
      </c>
    </row>
    <row r="53" spans="1:8" s="1" customFormat="1" ht="31.5" x14ac:dyDescent="0.2">
      <c r="A53" s="74" t="s">
        <v>192</v>
      </c>
      <c r="B53" s="12" t="s">
        <v>190</v>
      </c>
      <c r="C53" s="36">
        <v>90</v>
      </c>
    </row>
    <row r="54" spans="1:8" s="1" customFormat="1" ht="47.25" x14ac:dyDescent="0.2">
      <c r="A54" s="74" t="s">
        <v>194</v>
      </c>
      <c r="B54" s="12" t="s">
        <v>193</v>
      </c>
      <c r="C54" s="36">
        <v>22.117529999999999</v>
      </c>
    </row>
    <row r="55" spans="1:8" s="1" customFormat="1" ht="47.25" x14ac:dyDescent="0.2">
      <c r="A55" s="74" t="s">
        <v>195</v>
      </c>
      <c r="B55" s="12" t="s">
        <v>193</v>
      </c>
      <c r="C55" s="36">
        <v>103.61438</v>
      </c>
      <c r="E55" s="1" t="s">
        <v>205</v>
      </c>
    </row>
    <row r="56" spans="1:8" s="1" customFormat="1" ht="47.25" x14ac:dyDescent="0.2">
      <c r="A56" s="74" t="s">
        <v>196</v>
      </c>
      <c r="B56" s="12" t="s">
        <v>193</v>
      </c>
      <c r="C56" s="36">
        <v>52.529000000000003</v>
      </c>
    </row>
    <row r="57" spans="1:8" s="1" customFormat="1" ht="47.25" x14ac:dyDescent="0.2">
      <c r="A57" s="74" t="s">
        <v>197</v>
      </c>
      <c r="B57" s="12" t="s">
        <v>193</v>
      </c>
      <c r="C57" s="36">
        <v>0.14859</v>
      </c>
    </row>
    <row r="58" spans="1:8" s="1" customFormat="1" ht="47.25" x14ac:dyDescent="0.2">
      <c r="A58" s="74" t="s">
        <v>199</v>
      </c>
      <c r="B58" s="12" t="s">
        <v>198</v>
      </c>
      <c r="C58" s="36">
        <v>169.51228</v>
      </c>
    </row>
    <row r="59" spans="1:8" s="1" customFormat="1" ht="47.25" x14ac:dyDescent="0.2">
      <c r="A59" s="74" t="s">
        <v>200</v>
      </c>
      <c r="B59" s="12" t="s">
        <v>198</v>
      </c>
      <c r="C59" s="36">
        <v>122.99815</v>
      </c>
    </row>
    <row r="60" spans="1:8" s="1" customFormat="1" ht="31.5" x14ac:dyDescent="0.2">
      <c r="A60" s="74" t="s">
        <v>202</v>
      </c>
      <c r="B60" s="12" t="s">
        <v>201</v>
      </c>
      <c r="C60" s="79">
        <v>94.513000000000005</v>
      </c>
    </row>
    <row r="61" spans="1:8" s="1" customFormat="1" ht="94.5" x14ac:dyDescent="0.2">
      <c r="A61" s="74" t="s">
        <v>204</v>
      </c>
      <c r="B61" s="12" t="s">
        <v>203</v>
      </c>
      <c r="C61" s="79">
        <v>0.12859000000000001</v>
      </c>
    </row>
    <row r="62" spans="1:8" s="1" customFormat="1" ht="94.5" x14ac:dyDescent="0.2">
      <c r="A62" s="74" t="s">
        <v>160</v>
      </c>
      <c r="B62" s="12" t="s">
        <v>125</v>
      </c>
      <c r="C62" s="79">
        <v>4.9746600000000001</v>
      </c>
    </row>
    <row r="63" spans="1:8" s="1" customFormat="1" ht="94.5" x14ac:dyDescent="0.2">
      <c r="A63" s="74" t="s">
        <v>115</v>
      </c>
      <c r="B63" s="12" t="s">
        <v>125</v>
      </c>
      <c r="C63" s="36">
        <v>249.13871</v>
      </c>
      <c r="D63" s="109"/>
    </row>
    <row r="64" spans="1:8" s="1" customFormat="1" ht="47.25" x14ac:dyDescent="0.2">
      <c r="A64" s="74" t="s">
        <v>116</v>
      </c>
      <c r="B64" s="12" t="s">
        <v>121</v>
      </c>
      <c r="C64" s="36">
        <v>1.0229600000000001</v>
      </c>
      <c r="D64" s="110"/>
    </row>
    <row r="65" spans="1:10" s="1" customFormat="1" ht="15.75" x14ac:dyDescent="0.2">
      <c r="A65" s="50" t="s">
        <v>19</v>
      </c>
      <c r="B65" s="10" t="s">
        <v>20</v>
      </c>
      <c r="C65" s="24">
        <f>SUM(C66:C69)</f>
        <v>9787.8976300000013</v>
      </c>
      <c r="D65" s="52"/>
    </row>
    <row r="66" spans="1:10" s="1" customFormat="1" ht="15.75" x14ac:dyDescent="0.2">
      <c r="A66" s="93" t="s">
        <v>142</v>
      </c>
      <c r="B66" s="12" t="s">
        <v>143</v>
      </c>
      <c r="C66" s="36">
        <v>-47.6616</v>
      </c>
      <c r="D66" s="52"/>
    </row>
    <row r="67" spans="1:10" s="1" customFormat="1" ht="15.75" x14ac:dyDescent="0.2">
      <c r="A67" s="74" t="s">
        <v>69</v>
      </c>
      <c r="B67" s="12" t="s">
        <v>44</v>
      </c>
      <c r="C67" s="36">
        <v>8227.9500000000007</v>
      </c>
      <c r="D67" s="53"/>
      <c r="H67" s="35"/>
    </row>
    <row r="68" spans="1:10" s="1" customFormat="1" ht="15.75" x14ac:dyDescent="0.2">
      <c r="A68" s="74" t="s">
        <v>70</v>
      </c>
      <c r="B68" s="12" t="s">
        <v>44</v>
      </c>
      <c r="C68" s="36">
        <f>404.7997+308.20953</f>
        <v>713.00922999999989</v>
      </c>
      <c r="D68" s="53"/>
    </row>
    <row r="69" spans="1:10" s="1" customFormat="1" ht="15.75" x14ac:dyDescent="0.2">
      <c r="A69" s="74" t="s">
        <v>71</v>
      </c>
      <c r="B69" s="12" t="s">
        <v>44</v>
      </c>
      <c r="C69" s="36">
        <v>894.6</v>
      </c>
      <c r="D69" s="53"/>
    </row>
    <row r="70" spans="1:10" ht="17.100000000000001" customHeight="1" x14ac:dyDescent="0.2">
      <c r="A70" s="55" t="s">
        <v>13</v>
      </c>
      <c r="B70" s="56" t="s">
        <v>14</v>
      </c>
      <c r="C70" s="57">
        <f>C71+C131</f>
        <v>754950.39263000002</v>
      </c>
      <c r="F70" s="1"/>
    </row>
    <row r="71" spans="1:10" s="1" customFormat="1" ht="15.75" x14ac:dyDescent="0.2">
      <c r="A71" s="50" t="s">
        <v>0</v>
      </c>
      <c r="B71" s="10" t="s">
        <v>1</v>
      </c>
      <c r="C71" s="24">
        <f>C72+C75+C112+C117</f>
        <v>754563.39263000002</v>
      </c>
      <c r="F71" s="6"/>
    </row>
    <row r="72" spans="1:10" ht="15.75" x14ac:dyDescent="0.2">
      <c r="A72" s="50" t="s">
        <v>75</v>
      </c>
      <c r="B72" s="10" t="s">
        <v>96</v>
      </c>
      <c r="C72" s="68">
        <f>SUM(C73:C74)</f>
        <v>33815.296399999999</v>
      </c>
      <c r="F72" s="1"/>
    </row>
    <row r="73" spans="1:10" s="43" customFormat="1" ht="31.5" x14ac:dyDescent="0.25">
      <c r="A73" s="69" t="s">
        <v>76</v>
      </c>
      <c r="B73" s="41" t="s">
        <v>146</v>
      </c>
      <c r="C73" s="91">
        <f>32849</f>
        <v>32849</v>
      </c>
      <c r="D73" s="66"/>
      <c r="E73" s="44"/>
      <c r="F73" s="6"/>
      <c r="G73" s="44"/>
      <c r="H73" s="44"/>
      <c r="I73" s="44"/>
      <c r="J73" s="44"/>
    </row>
    <row r="74" spans="1:10" s="43" customFormat="1" ht="31.5" x14ac:dyDescent="0.25">
      <c r="A74" s="94" t="s">
        <v>144</v>
      </c>
      <c r="B74" s="41" t="s">
        <v>145</v>
      </c>
      <c r="C74" s="91">
        <v>966.29639999999995</v>
      </c>
      <c r="D74" s="66"/>
      <c r="E74" s="44"/>
      <c r="F74" s="6"/>
      <c r="G74" s="44"/>
      <c r="H74" s="44"/>
      <c r="I74" s="44"/>
      <c r="J74" s="44"/>
    </row>
    <row r="75" spans="1:10" s="43" customFormat="1" ht="52.5" customHeight="1" x14ac:dyDescent="0.25">
      <c r="A75" s="70" t="s">
        <v>84</v>
      </c>
      <c r="B75" s="63" t="s">
        <v>83</v>
      </c>
      <c r="C75" s="80">
        <f>C76+C95+C99+C103+C82+C85+C88+C91</f>
        <v>429494.73919000005</v>
      </c>
      <c r="D75" s="66"/>
      <c r="E75" s="44"/>
      <c r="F75" s="44"/>
      <c r="G75" s="44"/>
      <c r="H75" s="44"/>
      <c r="I75" s="44"/>
      <c r="J75" s="44"/>
    </row>
    <row r="76" spans="1:10" ht="63" x14ac:dyDescent="0.25">
      <c r="A76" s="71" t="s">
        <v>85</v>
      </c>
      <c r="B76" s="58" t="s">
        <v>126</v>
      </c>
      <c r="C76" s="81">
        <f t="shared" ref="C76" si="0">C77</f>
        <v>55774.228999999999</v>
      </c>
      <c r="F76" s="44"/>
    </row>
    <row r="77" spans="1:10" ht="63" x14ac:dyDescent="0.2">
      <c r="A77" s="72" t="s">
        <v>86</v>
      </c>
      <c r="B77" s="42" t="s">
        <v>127</v>
      </c>
      <c r="C77" s="82">
        <f>SUM(C78:C81)</f>
        <v>55774.228999999999</v>
      </c>
    </row>
    <row r="78" spans="1:10" ht="78.75" x14ac:dyDescent="0.2">
      <c r="A78" s="73" t="s">
        <v>86</v>
      </c>
      <c r="B78" s="59" t="s">
        <v>90</v>
      </c>
      <c r="C78" s="37">
        <v>28000</v>
      </c>
    </row>
    <row r="79" spans="1:10" ht="31.5" x14ac:dyDescent="0.2">
      <c r="A79" s="73" t="s">
        <v>86</v>
      </c>
      <c r="B79" s="25" t="s">
        <v>106</v>
      </c>
      <c r="C79" s="37">
        <v>6000</v>
      </c>
      <c r="H79" s="49"/>
    </row>
    <row r="80" spans="1:10" ht="47.25" x14ac:dyDescent="0.2">
      <c r="A80" s="73" t="s">
        <v>86</v>
      </c>
      <c r="B80" s="25" t="s">
        <v>87</v>
      </c>
      <c r="C80" s="37">
        <v>160</v>
      </c>
      <c r="H80" s="49"/>
    </row>
    <row r="81" spans="1:8" ht="31.5" x14ac:dyDescent="0.2">
      <c r="A81" s="73" t="s">
        <v>86</v>
      </c>
      <c r="B81" s="25" t="s">
        <v>206</v>
      </c>
      <c r="C81" s="37">
        <v>21614.228999999999</v>
      </c>
      <c r="H81" s="49"/>
    </row>
    <row r="82" spans="1:8" ht="78.75" x14ac:dyDescent="0.2">
      <c r="A82" s="95" t="s">
        <v>147</v>
      </c>
      <c r="B82" s="10" t="s">
        <v>148</v>
      </c>
      <c r="C82" s="83">
        <f t="shared" ref="C82" si="1">C83</f>
        <v>56725.251080000002</v>
      </c>
      <c r="H82" s="49"/>
    </row>
    <row r="83" spans="1:8" ht="78.75" x14ac:dyDescent="0.2">
      <c r="A83" s="96" t="s">
        <v>149</v>
      </c>
      <c r="B83" s="12" t="s">
        <v>150</v>
      </c>
      <c r="C83" s="37">
        <f>C84</f>
        <v>56725.251080000002</v>
      </c>
      <c r="H83" s="49"/>
    </row>
    <row r="84" spans="1:8" ht="63" x14ac:dyDescent="0.2">
      <c r="A84" s="97" t="s">
        <v>149</v>
      </c>
      <c r="B84" s="25" t="s">
        <v>151</v>
      </c>
      <c r="C84" s="98">
        <v>56725.251080000002</v>
      </c>
      <c r="H84" s="49"/>
    </row>
    <row r="85" spans="1:8" ht="63" x14ac:dyDescent="0.2">
      <c r="A85" s="95" t="s">
        <v>162</v>
      </c>
      <c r="B85" s="10" t="s">
        <v>163</v>
      </c>
      <c r="C85" s="68">
        <f t="shared" ref="C85:C86" si="2">C86</f>
        <v>9267.0641400000004</v>
      </c>
      <c r="H85" s="49"/>
    </row>
    <row r="86" spans="1:8" ht="47.25" x14ac:dyDescent="0.2">
      <c r="A86" s="96" t="s">
        <v>164</v>
      </c>
      <c r="B86" s="12" t="s">
        <v>165</v>
      </c>
      <c r="C86" s="100">
        <f t="shared" si="2"/>
        <v>9267.0641400000004</v>
      </c>
      <c r="H86" s="49"/>
    </row>
    <row r="87" spans="1:8" ht="63" x14ac:dyDescent="0.2">
      <c r="A87" s="97" t="s">
        <v>164</v>
      </c>
      <c r="B87" s="25" t="s">
        <v>166</v>
      </c>
      <c r="C87" s="98">
        <v>9267.0641400000004</v>
      </c>
      <c r="H87" s="49"/>
    </row>
    <row r="88" spans="1:8" ht="31.5" x14ac:dyDescent="0.2">
      <c r="A88" s="97" t="s">
        <v>175</v>
      </c>
      <c r="B88" s="10" t="s">
        <v>174</v>
      </c>
      <c r="C88" s="101">
        <f>C89</f>
        <v>252091.14439999999</v>
      </c>
      <c r="H88" s="49"/>
    </row>
    <row r="89" spans="1:8" ht="31.5" x14ac:dyDescent="0.2">
      <c r="A89" s="96" t="s">
        <v>176</v>
      </c>
      <c r="B89" s="12" t="s">
        <v>177</v>
      </c>
      <c r="C89" s="98">
        <f>C90</f>
        <v>252091.14439999999</v>
      </c>
      <c r="H89" s="49"/>
    </row>
    <row r="90" spans="1:8" ht="63" x14ac:dyDescent="0.2">
      <c r="A90" s="97" t="s">
        <v>176</v>
      </c>
      <c r="B90" s="59" t="s">
        <v>178</v>
      </c>
      <c r="C90" s="98">
        <v>252091.14439999999</v>
      </c>
      <c r="H90" s="49"/>
    </row>
    <row r="91" spans="1:8" ht="31.5" x14ac:dyDescent="0.2">
      <c r="A91" s="96" t="s">
        <v>180</v>
      </c>
      <c r="B91" s="10" t="s">
        <v>179</v>
      </c>
      <c r="C91" s="68">
        <f>C92</f>
        <v>99.713669999999993</v>
      </c>
      <c r="H91" s="49"/>
    </row>
    <row r="92" spans="1:8" ht="31.5" x14ac:dyDescent="0.2">
      <c r="A92" s="96" t="s">
        <v>182</v>
      </c>
      <c r="B92" s="12" t="s">
        <v>181</v>
      </c>
      <c r="C92" s="100">
        <f>C93+C94</f>
        <v>99.713669999999993</v>
      </c>
      <c r="H92" s="49"/>
    </row>
    <row r="93" spans="1:8" ht="63" x14ac:dyDescent="0.2">
      <c r="A93" s="96" t="s">
        <v>182</v>
      </c>
      <c r="B93" s="25" t="s">
        <v>183</v>
      </c>
      <c r="C93" s="98">
        <v>94.727279999999993</v>
      </c>
      <c r="H93" s="49"/>
    </row>
    <row r="94" spans="1:8" ht="63" x14ac:dyDescent="0.2">
      <c r="A94" s="96" t="s">
        <v>182</v>
      </c>
      <c r="B94" s="25" t="s">
        <v>184</v>
      </c>
      <c r="C94" s="98">
        <v>4.9863900000000001</v>
      </c>
      <c r="H94" s="49"/>
    </row>
    <row r="95" spans="1:8" ht="15.75" x14ac:dyDescent="0.2">
      <c r="A95" s="71" t="s">
        <v>88</v>
      </c>
      <c r="B95" s="10" t="s">
        <v>128</v>
      </c>
      <c r="C95" s="83">
        <f>C96</f>
        <v>17769.5193</v>
      </c>
    </row>
    <row r="96" spans="1:8" ht="31.5" x14ac:dyDescent="0.2">
      <c r="A96" s="72" t="s">
        <v>89</v>
      </c>
      <c r="B96" s="12" t="s">
        <v>129</v>
      </c>
      <c r="C96" s="37">
        <f>SUM(C97:C98)</f>
        <v>17769.5193</v>
      </c>
    </row>
    <row r="97" spans="1:8" ht="63" x14ac:dyDescent="0.2">
      <c r="A97" s="73" t="s">
        <v>89</v>
      </c>
      <c r="B97" s="25" t="s">
        <v>111</v>
      </c>
      <c r="C97" s="37">
        <v>6714.4570000000003</v>
      </c>
    </row>
    <row r="98" spans="1:8" ht="63" x14ac:dyDescent="0.2">
      <c r="A98" s="73" t="s">
        <v>89</v>
      </c>
      <c r="B98" s="25" t="s">
        <v>112</v>
      </c>
      <c r="C98" s="37">
        <v>11055.0623</v>
      </c>
    </row>
    <row r="99" spans="1:8" ht="15.75" x14ac:dyDescent="0.2">
      <c r="A99" s="50" t="s">
        <v>77</v>
      </c>
      <c r="B99" s="10" t="s">
        <v>109</v>
      </c>
      <c r="C99" s="84">
        <f t="shared" ref="C99" si="3">C100</f>
        <v>10578.077600000001</v>
      </c>
    </row>
    <row r="100" spans="1:8" ht="31.5" x14ac:dyDescent="0.2">
      <c r="A100" s="74" t="s">
        <v>78</v>
      </c>
      <c r="B100" s="60" t="s">
        <v>110</v>
      </c>
      <c r="C100" s="37">
        <f>SUM(C102)+C101</f>
        <v>10578.077600000001</v>
      </c>
    </row>
    <row r="101" spans="1:8" ht="47.25" x14ac:dyDescent="0.2">
      <c r="A101" s="75" t="s">
        <v>78</v>
      </c>
      <c r="B101" s="59" t="s">
        <v>113</v>
      </c>
      <c r="C101" s="37">
        <v>9973.9239600000001</v>
      </c>
      <c r="H101" s="28"/>
    </row>
    <row r="102" spans="1:8" ht="47.25" x14ac:dyDescent="0.2">
      <c r="A102" s="75" t="s">
        <v>78</v>
      </c>
      <c r="B102" s="59" t="s">
        <v>114</v>
      </c>
      <c r="C102" s="37">
        <v>604.15364</v>
      </c>
    </row>
    <row r="103" spans="1:8" ht="15.75" x14ac:dyDescent="0.2">
      <c r="A103" s="50" t="s">
        <v>79</v>
      </c>
      <c r="B103" s="10" t="s">
        <v>54</v>
      </c>
      <c r="C103" s="84">
        <f>C104</f>
        <v>27189.74</v>
      </c>
    </row>
    <row r="104" spans="1:8" ht="15.75" x14ac:dyDescent="0.2">
      <c r="A104" s="11" t="s">
        <v>80</v>
      </c>
      <c r="B104" s="26" t="s">
        <v>55</v>
      </c>
      <c r="C104" s="85">
        <f>SUM(C105:C111)</f>
        <v>27189.74</v>
      </c>
    </row>
    <row r="105" spans="1:8" ht="63" x14ac:dyDescent="0.2">
      <c r="A105" s="54" t="s">
        <v>80</v>
      </c>
      <c r="B105" s="59" t="s">
        <v>104</v>
      </c>
      <c r="C105" s="37">
        <v>12971</v>
      </c>
    </row>
    <row r="106" spans="1:8" ht="78.75" x14ac:dyDescent="0.2">
      <c r="A106" s="54" t="s">
        <v>80</v>
      </c>
      <c r="B106" s="59" t="s">
        <v>105</v>
      </c>
      <c r="C106" s="37">
        <v>3038</v>
      </c>
    </row>
    <row r="107" spans="1:8" ht="47.25" x14ac:dyDescent="0.2">
      <c r="A107" s="54" t="s">
        <v>80</v>
      </c>
      <c r="B107" s="25" t="s">
        <v>97</v>
      </c>
      <c r="C107" s="89">
        <v>8500</v>
      </c>
    </row>
    <row r="108" spans="1:8" ht="63" x14ac:dyDescent="0.2">
      <c r="A108" s="54" t="s">
        <v>80</v>
      </c>
      <c r="B108" s="25" t="s">
        <v>91</v>
      </c>
      <c r="C108" s="89">
        <f>150</f>
        <v>150</v>
      </c>
    </row>
    <row r="109" spans="1:8" ht="63" x14ac:dyDescent="0.2">
      <c r="A109" s="54" t="s">
        <v>80</v>
      </c>
      <c r="B109" s="25" t="s">
        <v>168</v>
      </c>
      <c r="C109" s="89">
        <v>979.02</v>
      </c>
    </row>
    <row r="110" spans="1:8" ht="63" x14ac:dyDescent="0.2">
      <c r="A110" s="54" t="s">
        <v>80</v>
      </c>
      <c r="B110" s="25" t="s">
        <v>167</v>
      </c>
      <c r="C110" s="89">
        <v>362.49</v>
      </c>
    </row>
    <row r="111" spans="1:8" ht="63" x14ac:dyDescent="0.2">
      <c r="A111" s="54" t="s">
        <v>80</v>
      </c>
      <c r="B111" s="25" t="s">
        <v>169</v>
      </c>
      <c r="C111" s="89">
        <v>1189.23</v>
      </c>
    </row>
    <row r="112" spans="1:8" s="38" customFormat="1" ht="15.75" x14ac:dyDescent="0.2">
      <c r="A112" s="9" t="s">
        <v>81</v>
      </c>
      <c r="B112" s="10" t="s">
        <v>72</v>
      </c>
      <c r="C112" s="24">
        <f>C113+C114</f>
        <v>49751.5</v>
      </c>
      <c r="F112" s="3"/>
    </row>
    <row r="113" spans="1:6" s="64" customFormat="1" ht="42" customHeight="1" x14ac:dyDescent="0.2">
      <c r="A113" s="11" t="s">
        <v>117</v>
      </c>
      <c r="B113" s="12" t="s">
        <v>118</v>
      </c>
      <c r="C113" s="36">
        <v>35141</v>
      </c>
      <c r="F113" s="3"/>
    </row>
    <row r="114" spans="1:6" s="38" customFormat="1" ht="39" customHeight="1" x14ac:dyDescent="0.2">
      <c r="A114" s="11" t="s">
        <v>82</v>
      </c>
      <c r="B114" s="12" t="s">
        <v>73</v>
      </c>
      <c r="C114" s="36">
        <f>SUM(C115:C116)</f>
        <v>14610.5</v>
      </c>
    </row>
    <row r="115" spans="1:6" s="65" customFormat="1" ht="51" customHeight="1" x14ac:dyDescent="0.2">
      <c r="A115" s="39" t="s">
        <v>82</v>
      </c>
      <c r="B115" s="40" t="s">
        <v>119</v>
      </c>
      <c r="C115" s="37">
        <v>13576</v>
      </c>
    </row>
    <row r="116" spans="1:6" s="65" customFormat="1" ht="59.25" customHeight="1" x14ac:dyDescent="0.2">
      <c r="A116" s="39" t="s">
        <v>82</v>
      </c>
      <c r="B116" s="40" t="s">
        <v>74</v>
      </c>
      <c r="C116" s="86">
        <v>1034.5</v>
      </c>
    </row>
    <row r="117" spans="1:6" s="38" customFormat="1" ht="14.25" x14ac:dyDescent="0.2">
      <c r="A117" s="47" t="s">
        <v>93</v>
      </c>
      <c r="B117" s="46" t="s">
        <v>92</v>
      </c>
      <c r="C117" s="87">
        <f>C120+C118+C119</f>
        <v>241501.85704</v>
      </c>
    </row>
    <row r="118" spans="1:6" s="38" customFormat="1" ht="45" x14ac:dyDescent="0.2">
      <c r="A118" s="90" t="s">
        <v>140</v>
      </c>
      <c r="B118" s="45" t="s">
        <v>141</v>
      </c>
      <c r="C118" s="88">
        <f>70000+30000+30000</f>
        <v>130000</v>
      </c>
    </row>
    <row r="119" spans="1:6" s="38" customFormat="1" ht="45" x14ac:dyDescent="0.2">
      <c r="A119" s="90" t="s">
        <v>173</v>
      </c>
      <c r="B119" s="45" t="s">
        <v>172</v>
      </c>
      <c r="C119" s="88">
        <v>67000</v>
      </c>
    </row>
    <row r="120" spans="1:6" s="38" customFormat="1" ht="22.5" customHeight="1" x14ac:dyDescent="0.2">
      <c r="A120" s="48" t="s">
        <v>95</v>
      </c>
      <c r="B120" s="45" t="s">
        <v>94</v>
      </c>
      <c r="C120" s="88">
        <f>SUM(C121:C130)</f>
        <v>44501.857040000003</v>
      </c>
    </row>
    <row r="121" spans="1:6" s="38" customFormat="1" ht="22.5" customHeight="1" x14ac:dyDescent="0.2">
      <c r="A121" s="39" t="s">
        <v>95</v>
      </c>
      <c r="B121" s="40" t="s">
        <v>152</v>
      </c>
      <c r="C121" s="106">
        <v>400</v>
      </c>
    </row>
    <row r="122" spans="1:6" s="38" customFormat="1" ht="22.5" customHeight="1" x14ac:dyDescent="0.2">
      <c r="A122" s="39" t="s">
        <v>95</v>
      </c>
      <c r="B122" s="40" t="s">
        <v>108</v>
      </c>
      <c r="C122" s="106">
        <v>3202.3</v>
      </c>
    </row>
    <row r="123" spans="1:6" s="38" customFormat="1" ht="19.5" customHeight="1" x14ac:dyDescent="0.2">
      <c r="A123" s="39" t="s">
        <v>95</v>
      </c>
      <c r="B123" s="40" t="s">
        <v>107</v>
      </c>
      <c r="C123" s="106">
        <v>2611.1010000000001</v>
      </c>
    </row>
    <row r="124" spans="1:6" s="38" customFormat="1" ht="24.75" customHeight="1" x14ac:dyDescent="0.2">
      <c r="A124" s="39" t="s">
        <v>95</v>
      </c>
      <c r="B124" s="40" t="s">
        <v>153</v>
      </c>
      <c r="C124" s="106">
        <v>889</v>
      </c>
    </row>
    <row r="125" spans="1:6" s="38" customFormat="1" ht="24.75" customHeight="1" x14ac:dyDescent="0.2">
      <c r="A125" s="39" t="s">
        <v>95</v>
      </c>
      <c r="B125" s="40" t="s">
        <v>154</v>
      </c>
      <c r="C125" s="106">
        <v>150</v>
      </c>
    </row>
    <row r="126" spans="1:6" s="38" customFormat="1" ht="24.75" customHeight="1" x14ac:dyDescent="0.2">
      <c r="A126" s="39" t="s">
        <v>95</v>
      </c>
      <c r="B126" s="40" t="s">
        <v>155</v>
      </c>
      <c r="C126" s="106">
        <v>700</v>
      </c>
    </row>
    <row r="127" spans="1:6" s="38" customFormat="1" ht="24.75" customHeight="1" x14ac:dyDescent="0.2">
      <c r="A127" s="39" t="s">
        <v>95</v>
      </c>
      <c r="B127" s="40" t="s">
        <v>156</v>
      </c>
      <c r="C127" s="106">
        <v>92.456040000000002</v>
      </c>
    </row>
    <row r="128" spans="1:6" s="38" customFormat="1" ht="24.75" customHeight="1" x14ac:dyDescent="0.2">
      <c r="A128" s="39" t="s">
        <v>95</v>
      </c>
      <c r="B128" s="40" t="s">
        <v>170</v>
      </c>
      <c r="C128" s="106">
        <v>26407</v>
      </c>
    </row>
    <row r="129" spans="1:4" s="38" customFormat="1" ht="37.5" customHeight="1" x14ac:dyDescent="0.2">
      <c r="A129" s="39" t="s">
        <v>95</v>
      </c>
      <c r="B129" s="40" t="s">
        <v>171</v>
      </c>
      <c r="C129" s="106">
        <v>10000</v>
      </c>
    </row>
    <row r="130" spans="1:4" s="38" customFormat="1" ht="45" customHeight="1" x14ac:dyDescent="0.2">
      <c r="A130" s="39" t="s">
        <v>95</v>
      </c>
      <c r="B130" s="40" t="s">
        <v>157</v>
      </c>
      <c r="C130" s="106">
        <v>50</v>
      </c>
    </row>
    <row r="131" spans="1:4" s="38" customFormat="1" ht="15.75" x14ac:dyDescent="0.2">
      <c r="A131" s="50" t="s">
        <v>207</v>
      </c>
      <c r="B131" s="103" t="s">
        <v>208</v>
      </c>
      <c r="C131" s="104">
        <f>C132</f>
        <v>387</v>
      </c>
    </row>
    <row r="132" spans="1:4" s="38" customFormat="1" ht="15.75" x14ac:dyDescent="0.2">
      <c r="A132" s="74" t="s">
        <v>209</v>
      </c>
      <c r="B132" s="105" t="s">
        <v>210</v>
      </c>
      <c r="C132" s="86">
        <f>C133</f>
        <v>387</v>
      </c>
    </row>
    <row r="133" spans="1:4" s="38" customFormat="1" ht="31.5" x14ac:dyDescent="0.2">
      <c r="A133" s="75" t="s">
        <v>211</v>
      </c>
      <c r="B133" s="105" t="s">
        <v>210</v>
      </c>
      <c r="C133" s="86">
        <v>387</v>
      </c>
    </row>
    <row r="134" spans="1:4" ht="15.75" x14ac:dyDescent="0.25">
      <c r="A134" s="9"/>
      <c r="B134" s="10" t="s">
        <v>2</v>
      </c>
      <c r="C134" s="62">
        <f>C11+C70</f>
        <v>1181756.9633299999</v>
      </c>
      <c r="D134" s="99" t="s">
        <v>158</v>
      </c>
    </row>
    <row r="135" spans="1:4" ht="15" x14ac:dyDescent="0.2">
      <c r="A135" s="21"/>
      <c r="B135" s="22"/>
      <c r="C135" s="18"/>
    </row>
    <row r="136" spans="1:4" x14ac:dyDescent="0.2">
      <c r="C136" s="18"/>
    </row>
    <row r="137" spans="1:4" x14ac:dyDescent="0.2">
      <c r="B137" s="4" t="s">
        <v>99</v>
      </c>
    </row>
  </sheetData>
  <mergeCells count="9">
    <mergeCell ref="B3:C4"/>
    <mergeCell ref="B6:C6"/>
    <mergeCell ref="D63:D64"/>
    <mergeCell ref="A8:C8"/>
    <mergeCell ref="D46:D49"/>
    <mergeCell ref="D14:D16"/>
    <mergeCell ref="D24:D34"/>
    <mergeCell ref="D41:D43"/>
    <mergeCell ref="D36:D39"/>
  </mergeCells>
  <phoneticPr fontId="3" type="noConversion"/>
  <pageMargins left="0.43307086614173229" right="0.23622047244094491" top="0.39370078740157483" bottom="0.23622047244094491" header="0.39370078740157483" footer="0.27559055118110237"/>
  <pageSetup paperSize="9" scale="49" fitToHeight="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3</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Волик</dc:creator>
  <cp:lastModifiedBy>user</cp:lastModifiedBy>
  <cp:lastPrinted>2022-09-06T23:09:52Z</cp:lastPrinted>
  <dcterms:created xsi:type="dcterms:W3CDTF">2004-09-10T07:33:41Z</dcterms:created>
  <dcterms:modified xsi:type="dcterms:W3CDTF">2022-09-27T00:52:36Z</dcterms:modified>
</cp:coreProperties>
</file>