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3612582-5F5E-4108-8A04-3AEF9C522AA4}" xr6:coauthVersionLast="37" xr6:coauthVersionMax="37" xr10:uidLastSave="{00000000-0000-0000-0000-000000000000}"/>
  <bookViews>
    <workbookView xWindow="-120" yWindow="-120" windowWidth="23250" windowHeight="13170" activeTab="1" xr2:uid="{00000000-000D-0000-FFFF-FFFF00000000}"/>
  </bookViews>
  <sheets>
    <sheet name="прил 1" sheetId="1" r:id="rId1"/>
    <sheet name="прил 2" sheetId="6" r:id="rId2"/>
    <sheet name="Лист1" sheetId="8" r:id="rId3"/>
    <sheet name="прил 3" sheetId="3" r:id="rId4"/>
    <sheet name="прил 4" sheetId="7" r:id="rId5"/>
  </sheets>
  <definedNames>
    <definedName name="_xlnm.Print_Area" localSheetId="1">'прил 2'!$A$1:$T$161</definedName>
  </definedNames>
  <calcPr calcId="179021"/>
</workbook>
</file>

<file path=xl/calcChain.xml><?xml version="1.0" encoding="utf-8"?>
<calcChain xmlns="http://schemas.openxmlformats.org/spreadsheetml/2006/main">
  <c r="D10" i="7" l="1"/>
  <c r="D9" i="7"/>
  <c r="P151" i="6" l="1"/>
  <c r="Q151" i="6"/>
  <c r="O152" i="6"/>
  <c r="Q152" i="6"/>
  <c r="O153" i="6"/>
  <c r="Q153" i="6"/>
  <c r="S161" i="6"/>
  <c r="R161" i="6"/>
  <c r="N161" i="6"/>
  <c r="S160" i="6"/>
  <c r="R160" i="6"/>
  <c r="P158" i="6"/>
  <c r="N160" i="6"/>
  <c r="S159" i="6"/>
  <c r="R159" i="6"/>
  <c r="O159" i="6"/>
  <c r="O158" i="6" s="1"/>
  <c r="N159" i="6"/>
  <c r="Q158" i="6"/>
  <c r="S158" i="6" l="1"/>
  <c r="N158" i="6"/>
  <c r="M158" i="6" s="1"/>
  <c r="M160" i="6"/>
  <c r="M159" i="6"/>
  <c r="R158" i="6"/>
  <c r="M161" i="6"/>
  <c r="P101" i="6"/>
  <c r="P126" i="6"/>
  <c r="R17" i="6"/>
  <c r="R13" i="6" s="1"/>
  <c r="Q17" i="6"/>
  <c r="Q13" i="6" s="1"/>
  <c r="Q16" i="6"/>
  <c r="D82" i="6" l="1"/>
  <c r="D90" i="6"/>
  <c r="D74" i="6" l="1"/>
  <c r="N74" i="6"/>
  <c r="O74" i="6"/>
  <c r="P74" i="6"/>
  <c r="Q74" i="6"/>
  <c r="R74" i="6"/>
  <c r="S74" i="6"/>
  <c r="M75" i="6"/>
  <c r="M76" i="6"/>
  <c r="M77" i="6"/>
  <c r="M74" i="6" l="1"/>
  <c r="S101" i="6"/>
  <c r="S97" i="6" s="1"/>
  <c r="S100" i="6"/>
  <c r="M141" i="6"/>
  <c r="M140" i="6"/>
  <c r="M139" i="6"/>
  <c r="S138" i="6"/>
  <c r="R138" i="6"/>
  <c r="Q138" i="6"/>
  <c r="P138" i="6"/>
  <c r="O138" i="6"/>
  <c r="N138" i="6"/>
  <c r="M138" i="6" l="1"/>
  <c r="S157" i="6"/>
  <c r="S153" i="6" s="1"/>
  <c r="S156" i="6"/>
  <c r="S152" i="6" s="1"/>
  <c r="S155" i="6"/>
  <c r="S151" i="6" s="1"/>
  <c r="S146" i="6"/>
  <c r="S142" i="6" s="1"/>
  <c r="S145" i="6"/>
  <c r="S144" i="6"/>
  <c r="S143" i="6"/>
  <c r="S134" i="6"/>
  <c r="S130" i="6"/>
  <c r="S126" i="6"/>
  <c r="S122" i="6"/>
  <c r="S118" i="6"/>
  <c r="S114" i="6"/>
  <c r="S110" i="6"/>
  <c r="S106" i="6"/>
  <c r="S102" i="6"/>
  <c r="S96" i="6"/>
  <c r="S99" i="6"/>
  <c r="S95" i="6" s="1"/>
  <c r="S90" i="6"/>
  <c r="S86" i="6" s="1"/>
  <c r="S89" i="6"/>
  <c r="S88" i="6"/>
  <c r="S87" i="6"/>
  <c r="S82" i="6"/>
  <c r="S78" i="6"/>
  <c r="S70" i="6"/>
  <c r="S66" i="6"/>
  <c r="S62" i="6"/>
  <c r="S58" i="6"/>
  <c r="S54" i="6"/>
  <c r="S50" i="6"/>
  <c r="S46" i="6"/>
  <c r="S42" i="6"/>
  <c r="S38" i="6"/>
  <c r="S34" i="6"/>
  <c r="S30" i="6"/>
  <c r="S26" i="6"/>
  <c r="S22" i="6"/>
  <c r="S18" i="6"/>
  <c r="S17" i="6"/>
  <c r="S13" i="6" s="1"/>
  <c r="S16" i="6"/>
  <c r="S12" i="6" s="1"/>
  <c r="S15" i="6"/>
  <c r="S11" i="6" s="1"/>
  <c r="F6" i="1"/>
  <c r="E6" i="1"/>
  <c r="D14" i="1"/>
  <c r="S154" i="6" l="1"/>
  <c r="S7" i="6"/>
  <c r="S9" i="6"/>
  <c r="S14" i="6"/>
  <c r="S98" i="6"/>
  <c r="S94" i="6" s="1"/>
  <c r="S8" i="6"/>
  <c r="S10" i="6"/>
  <c r="I12" i="3"/>
  <c r="I16" i="1" s="1"/>
  <c r="I11" i="3"/>
  <c r="I15" i="1" s="1"/>
  <c r="I7" i="3"/>
  <c r="I10" i="3" s="1"/>
  <c r="R157" i="6"/>
  <c r="R153" i="6" s="1"/>
  <c r="R156" i="6"/>
  <c r="R152" i="6" s="1"/>
  <c r="R155" i="6"/>
  <c r="R151" i="6" s="1"/>
  <c r="R146" i="6"/>
  <c r="R142" i="6" s="1"/>
  <c r="R145" i="6"/>
  <c r="R144" i="6"/>
  <c r="R143" i="6"/>
  <c r="R134" i="6"/>
  <c r="R130" i="6"/>
  <c r="R126" i="6"/>
  <c r="R122" i="6"/>
  <c r="R118" i="6"/>
  <c r="R114" i="6"/>
  <c r="R110" i="6"/>
  <c r="R106" i="6"/>
  <c r="R102" i="6"/>
  <c r="R101" i="6"/>
  <c r="R97" i="6" s="1"/>
  <c r="R100" i="6"/>
  <c r="R96" i="6" s="1"/>
  <c r="R99" i="6"/>
  <c r="R95" i="6" s="1"/>
  <c r="R90" i="6"/>
  <c r="R86" i="6" s="1"/>
  <c r="R89" i="6"/>
  <c r="R88" i="6"/>
  <c r="R87" i="6"/>
  <c r="R82" i="6"/>
  <c r="R78" i="6"/>
  <c r="R70" i="6"/>
  <c r="R66" i="6"/>
  <c r="R62" i="6"/>
  <c r="R58" i="6"/>
  <c r="R54" i="6"/>
  <c r="R50" i="6"/>
  <c r="R46" i="6"/>
  <c r="R42" i="6"/>
  <c r="R38" i="6"/>
  <c r="R34" i="6"/>
  <c r="R30" i="6"/>
  <c r="R26" i="6"/>
  <c r="R22" i="6"/>
  <c r="R18" i="6"/>
  <c r="R16" i="6"/>
  <c r="R12" i="6" s="1"/>
  <c r="R15" i="6"/>
  <c r="R11" i="6" s="1"/>
  <c r="S150" i="6" l="1"/>
  <c r="I13" i="1"/>
  <c r="S6" i="6"/>
  <c r="R10" i="6"/>
  <c r="R154" i="6"/>
  <c r="R8" i="6"/>
  <c r="I11" i="1" s="1"/>
  <c r="I7" i="1" s="1"/>
  <c r="R150" i="6"/>
  <c r="R7" i="6"/>
  <c r="R14" i="6"/>
  <c r="R9" i="6"/>
  <c r="I12" i="1" s="1"/>
  <c r="I8" i="1" s="1"/>
  <c r="R98" i="6"/>
  <c r="R94" i="6" s="1"/>
  <c r="R6" i="6" l="1"/>
  <c r="I10" i="1"/>
  <c r="I6" i="1" l="1"/>
  <c r="I5" i="1" s="1"/>
  <c r="I9" i="1"/>
  <c r="Q15" i="6"/>
  <c r="Q11" i="6" s="1"/>
  <c r="Q12" i="6"/>
  <c r="P16" i="6"/>
  <c r="N15" i="6"/>
  <c r="O16" i="6"/>
  <c r="O12" i="6" s="1"/>
  <c r="O17" i="6"/>
  <c r="O13" i="6" s="1"/>
  <c r="P17" i="6"/>
  <c r="P13" i="6" s="1"/>
  <c r="P12" i="6" l="1"/>
  <c r="Q10" i="6"/>
  <c r="P153" i="6"/>
  <c r="N157" i="6"/>
  <c r="N153" i="6" s="1"/>
  <c r="P152" i="6"/>
  <c r="N156" i="6"/>
  <c r="N152" i="6" s="1"/>
  <c r="O155" i="6"/>
  <c r="N155" i="6"/>
  <c r="N151" i="6" s="1"/>
  <c r="P78" i="6"/>
  <c r="O78" i="6"/>
  <c r="N78" i="6"/>
  <c r="M81" i="6"/>
  <c r="M80" i="6"/>
  <c r="M79" i="6"/>
  <c r="Q78" i="6"/>
  <c r="D78" i="6"/>
  <c r="O154" i="6" l="1"/>
  <c r="O151" i="6"/>
  <c r="M156" i="6"/>
  <c r="N154" i="6"/>
  <c r="M78" i="6"/>
  <c r="P154" i="6"/>
  <c r="M155" i="6"/>
  <c r="M157" i="6"/>
  <c r="Q154" i="6"/>
  <c r="N99" i="6"/>
  <c r="O99" i="6"/>
  <c r="P99" i="6"/>
  <c r="Q99" i="6"/>
  <c r="N100" i="6"/>
  <c r="O100" i="6"/>
  <c r="P100" i="6"/>
  <c r="Q100" i="6"/>
  <c r="Q96" i="6" s="1"/>
  <c r="N101" i="6"/>
  <c r="O101" i="6"/>
  <c r="Q101" i="6"/>
  <c r="M154" i="6" l="1"/>
  <c r="M101" i="6"/>
  <c r="M100" i="6"/>
  <c r="M99" i="6"/>
  <c r="Q70" i="6"/>
  <c r="P70" i="6"/>
  <c r="Q66" i="6"/>
  <c r="P66" i="6"/>
  <c r="Q62" i="6"/>
  <c r="M73" i="6"/>
  <c r="M72" i="6"/>
  <c r="M71" i="6"/>
  <c r="O70" i="6"/>
  <c r="N70" i="6"/>
  <c r="D70" i="6"/>
  <c r="M69" i="6"/>
  <c r="M68" i="6"/>
  <c r="M67" i="6"/>
  <c r="O66" i="6"/>
  <c r="N66" i="6"/>
  <c r="M66" i="6" l="1"/>
  <c r="M70" i="6"/>
  <c r="D146" i="6"/>
  <c r="O15" i="6"/>
  <c r="P15" i="6"/>
  <c r="M61" i="6"/>
  <c r="M60" i="6"/>
  <c r="M59" i="6"/>
  <c r="Q58" i="6"/>
  <c r="P58" i="6"/>
  <c r="O58" i="6"/>
  <c r="N58" i="6"/>
  <c r="D58" i="6"/>
  <c r="M58" i="6" l="1"/>
  <c r="O150" i="6"/>
  <c r="Q90" i="6"/>
  <c r="N42" i="6"/>
  <c r="M43" i="6"/>
  <c r="M44" i="6"/>
  <c r="M45" i="6"/>
  <c r="M47" i="6"/>
  <c r="M48" i="6"/>
  <c r="M49" i="6"/>
  <c r="M51" i="6"/>
  <c r="M52" i="6"/>
  <c r="M53" i="6"/>
  <c r="M55" i="6"/>
  <c r="M56" i="6"/>
  <c r="M57" i="6"/>
  <c r="M63" i="6"/>
  <c r="M64" i="6"/>
  <c r="M65" i="6"/>
  <c r="Q42" i="6"/>
  <c r="P42" i="6"/>
  <c r="O42" i="6"/>
  <c r="D42" i="6"/>
  <c r="D22" i="6"/>
  <c r="D26" i="6"/>
  <c r="D30" i="6"/>
  <c r="D34" i="6"/>
  <c r="D38" i="6"/>
  <c r="D46" i="6"/>
  <c r="D50" i="6"/>
  <c r="D54" i="6"/>
  <c r="D62" i="6"/>
  <c r="D18" i="6"/>
  <c r="P62" i="6"/>
  <c r="O62" i="6"/>
  <c r="N62" i="6"/>
  <c r="D11" i="7"/>
  <c r="D12" i="7"/>
  <c r="D13" i="7"/>
  <c r="D14" i="7"/>
  <c r="Q150" i="6" l="1"/>
  <c r="M153" i="6"/>
  <c r="M62" i="6"/>
  <c r="M152" i="6"/>
  <c r="N150" i="6"/>
  <c r="P150" i="6"/>
  <c r="M151" i="6"/>
  <c r="M42" i="6"/>
  <c r="Q54" i="6"/>
  <c r="P54" i="6"/>
  <c r="N34" i="6"/>
  <c r="N30" i="6"/>
  <c r="N38" i="6"/>
  <c r="N50" i="6"/>
  <c r="N46" i="6"/>
  <c r="O54" i="6"/>
  <c r="P50" i="6"/>
  <c r="Q50" i="6"/>
  <c r="P46" i="6"/>
  <c r="Q46" i="6"/>
  <c r="P38" i="6"/>
  <c r="Q38" i="6"/>
  <c r="P34" i="6"/>
  <c r="Q34" i="6"/>
  <c r="P30" i="6"/>
  <c r="Q30" i="6"/>
  <c r="P26" i="6"/>
  <c r="Q26" i="6"/>
  <c r="O50" i="6"/>
  <c r="O46" i="6"/>
  <c r="O38" i="6"/>
  <c r="O34" i="6"/>
  <c r="O30" i="6"/>
  <c r="O26" i="6"/>
  <c r="P22" i="6"/>
  <c r="Q22" i="6"/>
  <c r="O22" i="6"/>
  <c r="P18" i="6"/>
  <c r="Q18" i="6"/>
  <c r="O18" i="6"/>
  <c r="O126" i="6"/>
  <c r="Q126" i="6"/>
  <c r="Q130" i="6"/>
  <c r="N130" i="6"/>
  <c r="O134" i="6"/>
  <c r="P134" i="6"/>
  <c r="Q134" i="6"/>
  <c r="O130" i="6"/>
  <c r="P130" i="6"/>
  <c r="Q122" i="6"/>
  <c r="O122" i="6"/>
  <c r="O118" i="6"/>
  <c r="P118" i="6"/>
  <c r="Q118" i="6"/>
  <c r="O114" i="6"/>
  <c r="P114" i="6"/>
  <c r="Q114" i="6"/>
  <c r="O110" i="6"/>
  <c r="P110" i="6"/>
  <c r="Q110" i="6"/>
  <c r="O106" i="6"/>
  <c r="P106" i="6"/>
  <c r="Q106" i="6"/>
  <c r="O102" i="6"/>
  <c r="P102" i="6"/>
  <c r="Q102" i="6"/>
  <c r="M150" i="6" l="1"/>
  <c r="M50" i="6"/>
  <c r="M46" i="6"/>
  <c r="M38" i="6"/>
  <c r="M19" i="6"/>
  <c r="M23" i="6"/>
  <c r="M27" i="6"/>
  <c r="M31" i="6"/>
  <c r="M32" i="6"/>
  <c r="M35" i="6"/>
  <c r="M36" i="6"/>
  <c r="M39" i="6"/>
  <c r="M40" i="6"/>
  <c r="M18" i="6"/>
  <c r="M15" i="6"/>
  <c r="M123" i="6"/>
  <c r="N122" i="6"/>
  <c r="O89" i="6"/>
  <c r="M149" i="6" l="1"/>
  <c r="M148" i="6"/>
  <c r="M135" i="6"/>
  <c r="M133" i="6"/>
  <c r="M132" i="6"/>
  <c r="M131" i="6"/>
  <c r="M129" i="6"/>
  <c r="M128" i="6"/>
  <c r="M127" i="6"/>
  <c r="M121" i="6"/>
  <c r="M120" i="6"/>
  <c r="M119" i="6"/>
  <c r="M117" i="6"/>
  <c r="M116" i="6"/>
  <c r="M115" i="6"/>
  <c r="M113" i="6"/>
  <c r="M112" i="6"/>
  <c r="M111" i="6"/>
  <c r="M109" i="6"/>
  <c r="M108" i="6"/>
  <c r="M107" i="6"/>
  <c r="M105" i="6"/>
  <c r="M104" i="6"/>
  <c r="M103" i="6"/>
  <c r="P14" i="6" l="1"/>
  <c r="Q14" i="6"/>
  <c r="J7" i="3"/>
  <c r="J10" i="3" s="1"/>
  <c r="J11" i="3"/>
  <c r="J15" i="1" s="1"/>
  <c r="J12" i="3"/>
  <c r="J16" i="1" s="1"/>
  <c r="M26" i="6"/>
  <c r="M22" i="6"/>
  <c r="M30" i="6"/>
  <c r="M34" i="6"/>
  <c r="M84" i="6"/>
  <c r="M85" i="6"/>
  <c r="M93" i="6"/>
  <c r="N126" i="6"/>
  <c r="M126" i="6" s="1"/>
  <c r="M130" i="6"/>
  <c r="J13" i="1" l="1"/>
  <c r="J10" i="1"/>
  <c r="J12" i="1"/>
  <c r="M137" i="6"/>
  <c r="J11" i="1"/>
  <c r="M136" i="6"/>
  <c r="N134" i="6"/>
  <c r="M134" i="6" s="1"/>
  <c r="N118" i="6"/>
  <c r="M118" i="6" s="1"/>
  <c r="N114" i="6"/>
  <c r="M114" i="6" s="1"/>
  <c r="N106" i="6"/>
  <c r="M106" i="6" s="1"/>
  <c r="N102" i="6"/>
  <c r="M102" i="6" s="1"/>
  <c r="N110" i="6"/>
  <c r="M110" i="6" s="1"/>
  <c r="N54" i="6"/>
  <c r="M54" i="6" s="1"/>
  <c r="J9" i="1" l="1"/>
  <c r="J6" i="1"/>
  <c r="J7" i="1"/>
  <c r="J8" i="1"/>
  <c r="H12" i="3"/>
  <c r="H16" i="1" s="1"/>
  <c r="G12" i="3"/>
  <c r="G16" i="1" s="1"/>
  <c r="F12" i="3"/>
  <c r="F16" i="1" s="1"/>
  <c r="H11" i="3"/>
  <c r="H15" i="1" s="1"/>
  <c r="G11" i="3"/>
  <c r="G15" i="1" s="1"/>
  <c r="F11" i="3"/>
  <c r="F15" i="1" s="1"/>
  <c r="H7" i="3"/>
  <c r="H10" i="3" s="1"/>
  <c r="G7" i="3"/>
  <c r="G10" i="3" s="1"/>
  <c r="F7" i="3"/>
  <c r="F10" i="3" s="1"/>
  <c r="E7" i="3"/>
  <c r="E10" i="3" s="1"/>
  <c r="E11" i="3"/>
  <c r="E15" i="1" s="1"/>
  <c r="E12" i="3"/>
  <c r="E16" i="1" s="1"/>
  <c r="D9" i="3"/>
  <c r="D8" i="3"/>
  <c r="P92" i="6"/>
  <c r="O92" i="6" s="1"/>
  <c r="F13" i="1" l="1"/>
  <c r="H13" i="1"/>
  <c r="G13" i="1"/>
  <c r="E13" i="1"/>
  <c r="J5" i="1"/>
  <c r="D11" i="3"/>
  <c r="D12" i="3"/>
  <c r="D16" i="1"/>
  <c r="D15" i="1"/>
  <c r="Q143" i="6"/>
  <c r="Q144" i="6"/>
  <c r="Q145" i="6"/>
  <c r="Q95" i="6"/>
  <c r="Q97" i="6"/>
  <c r="Q86" i="6"/>
  <c r="Q87" i="6"/>
  <c r="Q88" i="6"/>
  <c r="Q146" i="6"/>
  <c r="Q142" i="6" s="1"/>
  <c r="Q98" i="6"/>
  <c r="Q94" i="6" s="1"/>
  <c r="Q89" i="6"/>
  <c r="Q82" i="6"/>
  <c r="N146" i="6"/>
  <c r="N145" i="6"/>
  <c r="N144" i="6"/>
  <c r="N143" i="6"/>
  <c r="N92" i="6"/>
  <c r="N91" i="6"/>
  <c r="N89" i="6"/>
  <c r="N83" i="6"/>
  <c r="M37" i="6"/>
  <c r="M33" i="6"/>
  <c r="N28" i="6"/>
  <c r="N24" i="6"/>
  <c r="N20" i="6"/>
  <c r="P147" i="6"/>
  <c r="P146" i="6" s="1"/>
  <c r="P142" i="6" s="1"/>
  <c r="P145" i="6"/>
  <c r="O145" i="6"/>
  <c r="P144" i="6"/>
  <c r="O144" i="6"/>
  <c r="O98" i="6"/>
  <c r="P97" i="6"/>
  <c r="O97" i="6"/>
  <c r="P96" i="6"/>
  <c r="O96" i="6"/>
  <c r="O88" i="6"/>
  <c r="P91" i="6"/>
  <c r="P89" i="6"/>
  <c r="P88" i="6"/>
  <c r="P83" i="6"/>
  <c r="P8" i="6" l="1"/>
  <c r="G11" i="1" s="1"/>
  <c r="P9" i="6"/>
  <c r="G12" i="1" s="1"/>
  <c r="Q9" i="6"/>
  <c r="O8" i="6"/>
  <c r="F11" i="1" s="1"/>
  <c r="Q7" i="6"/>
  <c r="H10" i="1" s="1"/>
  <c r="N16" i="6"/>
  <c r="N12" i="6" s="1"/>
  <c r="P82" i="6"/>
  <c r="P11" i="6"/>
  <c r="O9" i="6"/>
  <c r="Q8" i="6"/>
  <c r="N90" i="6"/>
  <c r="O91" i="6"/>
  <c r="O90" i="6" s="1"/>
  <c r="O86" i="6" s="1"/>
  <c r="P90" i="6"/>
  <c r="P86" i="6" s="1"/>
  <c r="D13" i="1"/>
  <c r="N29" i="6"/>
  <c r="M29" i="6" s="1"/>
  <c r="M28" i="6"/>
  <c r="N25" i="6"/>
  <c r="M25" i="6" s="1"/>
  <c r="M24" i="6"/>
  <c r="M145" i="6"/>
  <c r="M20" i="6"/>
  <c r="M144" i="6"/>
  <c r="N82" i="6"/>
  <c r="N142" i="6"/>
  <c r="N88" i="6"/>
  <c r="M88" i="6" s="1"/>
  <c r="M92" i="6"/>
  <c r="M89" i="6"/>
  <c r="O83" i="6"/>
  <c r="N11" i="6"/>
  <c r="P87" i="6"/>
  <c r="N87" i="6"/>
  <c r="P95" i="6"/>
  <c r="P98" i="6"/>
  <c r="N21" i="6"/>
  <c r="O94" i="6"/>
  <c r="O95" i="6"/>
  <c r="P143" i="6"/>
  <c r="O147" i="6"/>
  <c r="M147" i="6" s="1"/>
  <c r="M16" i="6" l="1"/>
  <c r="Q6" i="6"/>
  <c r="H6" i="1"/>
  <c r="N17" i="6"/>
  <c r="M17" i="6" s="1"/>
  <c r="M82" i="6"/>
  <c r="P7" i="6"/>
  <c r="P10" i="6"/>
  <c r="N7" i="6"/>
  <c r="H11" i="1"/>
  <c r="M83" i="6"/>
  <c r="O11" i="6"/>
  <c r="M11" i="6" s="1"/>
  <c r="M12" i="6"/>
  <c r="O87" i="6"/>
  <c r="M87" i="6" s="1"/>
  <c r="M91" i="6"/>
  <c r="M95" i="6"/>
  <c r="M21" i="6"/>
  <c r="M90" i="6"/>
  <c r="P94" i="6"/>
  <c r="H12" i="1"/>
  <c r="H8" i="1" s="1"/>
  <c r="N86" i="6"/>
  <c r="M86" i="6" s="1"/>
  <c r="O14" i="6"/>
  <c r="O143" i="6"/>
  <c r="M143" i="6" s="1"/>
  <c r="O146" i="6"/>
  <c r="M146" i="6" s="1"/>
  <c r="P6" i="6" l="1"/>
  <c r="G10" i="1"/>
  <c r="G9" i="1" s="1"/>
  <c r="H9" i="1"/>
  <c r="N13" i="6"/>
  <c r="N10" i="6" s="1"/>
  <c r="O10" i="6"/>
  <c r="O7" i="6"/>
  <c r="O6" i="6" s="1"/>
  <c r="H7" i="1"/>
  <c r="H5" i="1" s="1"/>
  <c r="O142" i="6"/>
  <c r="M142" i="6" s="1"/>
  <c r="G6" i="1" l="1"/>
  <c r="D6" i="1" s="1"/>
  <c r="D10" i="1"/>
  <c r="M13" i="6"/>
  <c r="M7" i="6"/>
  <c r="M10" i="6"/>
  <c r="F12" i="1"/>
  <c r="F9" i="1" s="1"/>
  <c r="D7" i="3"/>
  <c r="D10" i="3"/>
  <c r="G8" i="1"/>
  <c r="F8" i="1" l="1"/>
  <c r="G7" i="1"/>
  <c r="G5" i="1" s="1"/>
  <c r="F7" i="1"/>
  <c r="F5" i="1" l="1"/>
  <c r="N98" i="6"/>
  <c r="M98" i="6" s="1"/>
  <c r="N96" i="6" l="1"/>
  <c r="N8" i="6" s="1"/>
  <c r="E11" i="1" l="1"/>
  <c r="M8" i="6"/>
  <c r="M96" i="6"/>
  <c r="N97" i="6"/>
  <c r="N9" i="6" s="1"/>
  <c r="M9" i="6" l="1"/>
  <c r="E12" i="1"/>
  <c r="E8" i="1" s="1"/>
  <c r="D8" i="1" s="1"/>
  <c r="N6" i="6"/>
  <c r="M6" i="6" s="1"/>
  <c r="N94" i="6"/>
  <c r="M94" i="6" s="1"/>
  <c r="M97" i="6"/>
  <c r="D11" i="1"/>
  <c r="E9" i="1" l="1"/>
  <c r="E7" i="1"/>
  <c r="D7" i="1" l="1"/>
  <c r="E5" i="1"/>
  <c r="D5" i="1" s="1"/>
  <c r="M124" i="6"/>
  <c r="P122" i="6"/>
  <c r="M122" i="6" s="1"/>
  <c r="M125" i="6"/>
  <c r="M41" i="6"/>
  <c r="N14" i="6"/>
  <c r="M14" i="6" s="1"/>
  <c r="D12" i="1" l="1"/>
  <c r="D9" i="1" s="1"/>
</calcChain>
</file>

<file path=xl/sharedStrings.xml><?xml version="1.0" encoding="utf-8"?>
<sst xmlns="http://schemas.openxmlformats.org/spreadsheetml/2006/main" count="494" uniqueCount="138">
  <si>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</si>
  <si>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</si>
  <si>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</si>
  <si>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</si>
  <si>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</si>
  <si>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</si>
  <si>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</si>
  <si>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>в том числе по годам</t>
  </si>
  <si>
    <t>1.1</t>
  </si>
  <si>
    <t>1.2</t>
  </si>
  <si>
    <t>Натуральные показатели</t>
  </si>
  <si>
    <t>Ремонт ветхих и аварийных сетей</t>
  </si>
  <si>
    <t>км</t>
  </si>
  <si>
    <t>Актуализация схем теплоснабжения, водоснабжения, водоотведения</t>
  </si>
  <si>
    <t>схема</t>
  </si>
  <si>
    <t>шт.</t>
  </si>
  <si>
    <t>Наименование Прогаммы/Подпрограммы/мероприятия</t>
  </si>
  <si>
    <t>Объем/источники финансирования</t>
  </si>
  <si>
    <t>Исполнители мероприятий</t>
  </si>
  <si>
    <t>Ед. изм.</t>
  </si>
  <si>
    <t>Всего, в т.ч:</t>
  </si>
  <si>
    <t>Федеральный бюджет</t>
  </si>
  <si>
    <t>Краевой бюджет</t>
  </si>
  <si>
    <t>Местный бюджет</t>
  </si>
  <si>
    <t xml:space="preserve"> 1.1</t>
  </si>
  <si>
    <t>Управление жилищно-коммунального хозяйства</t>
  </si>
  <si>
    <t xml:space="preserve"> 1.1.1</t>
  </si>
  <si>
    <t xml:space="preserve"> 1.2</t>
  </si>
  <si>
    <t xml:space="preserve"> 1.2.1</t>
  </si>
  <si>
    <t xml:space="preserve"> 1.3</t>
  </si>
  <si>
    <t xml:space="preserve"> 1.3.1</t>
  </si>
  <si>
    <t xml:space="preserve"> 1.4</t>
  </si>
  <si>
    <t xml:space="preserve"> 1.4.1</t>
  </si>
  <si>
    <t xml:space="preserve"> 1.1.2</t>
  </si>
  <si>
    <t>Проверка достоверности определения сметной стоимости работ по замене ветхих и аварийных сетей</t>
  </si>
  <si>
    <t>Наименование мероприятий</t>
  </si>
  <si>
    <t>Управление жилищно-коммунального хозяйства администрации Елизовского городского поселения</t>
  </si>
  <si>
    <t>Исполнители мероприятия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</si>
  <si>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услугами»</t>
  </si>
  <si>
    <t xml:space="preserve">Подпрограмма 1 «Энергосбережение и повышение энергетической эффективности объектов жилищного фонда в Елизовском городском поселении»   </t>
  </si>
  <si>
    <t>Перечень основных мероприятий  Подпрограммы 1 «Энергосбережение и повышение энергетической эффективности объектов жилищного фонда в Елизовском городском поселении»</t>
  </si>
  <si>
    <t>Приобретение и установка резервных источников электроснабжения на объектах теплоснабжения</t>
  </si>
  <si>
    <t>Установка индивидуальных  приборов учета на объектах муниципального жилищного фонда</t>
  </si>
  <si>
    <t xml:space="preserve">Подпрограмма 2 «Обеспечение реализации Программы»   </t>
  </si>
  <si>
    <t>Итого по Подпрограмме 2:</t>
  </si>
  <si>
    <t>Основное мероприятие "Проведение мероприятий, направленных на ремонт ветхих и аварийных сетей"</t>
  </si>
  <si>
    <t xml:space="preserve"> 1.1.1.1</t>
  </si>
  <si>
    <t xml:space="preserve"> 1.1.1.2</t>
  </si>
  <si>
    <t xml:space="preserve"> 1.1.1.3</t>
  </si>
  <si>
    <t xml:space="preserve"> 1.1.1.4</t>
  </si>
  <si>
    <t xml:space="preserve"> 1.1.1.5</t>
  </si>
  <si>
    <t xml:space="preserve"> 1.1.1.6</t>
  </si>
  <si>
    <t xml:space="preserve"> 1.3.1.2</t>
  </si>
  <si>
    <t xml:space="preserve"> 1.3.1.3</t>
  </si>
  <si>
    <t xml:space="preserve"> 1.3.1.4</t>
  </si>
  <si>
    <t>Поставка дизельных электростанций в блок-контейнерах для резервного электроснабжения котельных № 17 и № 18 в г.Елизово</t>
  </si>
  <si>
    <t>Поставка передвижной (на шасси )дизельной электростанции в кожухе  для резервного электроснабжения котельной  № 26 в г.Елизово</t>
  </si>
  <si>
    <t>Поставка ящиков силовых и рубильников для подключения резервных источников электроснабжения к котельным №3, № 10</t>
  </si>
  <si>
    <t>Поставка дизельной электростанции в кожухе для резервного электроснабжения котельной № 10 в г.Елизово</t>
  </si>
  <si>
    <t>Поставка дизельной электростанции в кожухе для резервного электроснабжения котельной № 3 в г.Елизово</t>
  </si>
  <si>
    <t xml:space="preserve"> 1.3.1.5</t>
  </si>
  <si>
    <t xml:space="preserve"> 1.1.1.7</t>
  </si>
  <si>
    <t>».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</si>
  <si>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тепло-, водоснабжения и водоотведения"</t>
  </si>
  <si>
    <t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</t>
  </si>
  <si>
    <t>Основное мероприятие  "Проведение мероприятий по установке коллективных (общедомовых) приборов учета в многоквартирных домах в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</si>
  <si>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комплект</t>
  </si>
  <si>
    <t>количество, в том числе по годам:</t>
  </si>
  <si>
    <t>Срок исполнения мероприятий</t>
  </si>
  <si>
    <t>"Проведение мероприятий, направленных на ремонт ветхих и аварийных сетей" (капитальный ремонт участка тепловой сети котельной № 3 от ТК-9 до ввода №2 многоквартирного дома ул. Беринга, 4)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</si>
  <si>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3 от ТК- 226 до ввода в МКД ул.Набережная, 9)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</si>
  <si>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2 от ТК- 225 до ТК-230 и вводов в МКД ул.Рябикова, 40, ул.Рябикова, 40а)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</si>
  <si>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1 от точки А в МКД 32 ул.Ленина через ТК- 7 до точки Б в МКД 28 ул.Ленина, двухтрубная сеть отопления)</t>
  </si>
  <si>
    <t xml:space="preserve"> "Проведение мероприятий, направленных на ремонт ветхих и аварийных сетей" (ремонт сетей электроснабжения ТП-29 - ул. Уральская, 10 на участке от т. А до т. Б в г.Елизово)</t>
  </si>
  <si>
    <t>х</t>
  </si>
  <si>
    <t>Основное мероприятие «Обеспечение деятельности Управления жилищно - коммунального хозяйства администрации Елизовского городского поселения, как основного исполнителя Программы»</t>
  </si>
  <si>
    <t xml:space="preserve">Финансовое обеспечение реализации муниципальной программы «Энергоэффективность, развитие энергетики и коммунального хозяйства, обеспечение жителей Елизовского городского поселения коммунальными услугами» </t>
  </si>
  <si>
    <t>Целевой показатель (индикатор)</t>
  </si>
  <si>
    <t>Задача: Развитие энергосбережения и повышения энергетической эффективности при производстве, передаче, потреблении энергетических ресурсов и оптимизации потребления энергоресурсов всеми группами потребителей</t>
  </si>
  <si>
    <t>1.1.</t>
  </si>
  <si>
    <t>1.2.</t>
  </si>
  <si>
    <t>1.3.</t>
  </si>
  <si>
    <t>ед.</t>
  </si>
  <si>
    <t>1.4.</t>
  </si>
  <si>
    <t>1.5.</t>
  </si>
  <si>
    <t>Установка индивидуальных приборов учета на объектах муниципального жилищного фонда</t>
  </si>
  <si>
    <t xml:space="preserve">Планируемое значение </t>
  </si>
  <si>
    <t>Ед.изм.</t>
  </si>
  <si>
    <r>
      <t xml:space="preserve">Перечень основных мероприятий  Подпрограммы 2   </t>
    </r>
    <r>
      <rPr>
        <b/>
        <sz val="14"/>
        <color rgb="FF000000"/>
        <rFont val="Calibri"/>
        <family val="2"/>
        <charset val="204"/>
      </rPr>
      <t>«</t>
    </r>
    <r>
      <rPr>
        <b/>
        <sz val="14"/>
        <color rgb="FF000000"/>
        <rFont val="Times New Roman"/>
        <family val="1"/>
        <charset val="204"/>
      </rPr>
      <t>Обеспечение реализации Программы</t>
    </r>
    <r>
      <rPr>
        <b/>
        <sz val="14"/>
        <color rgb="FF000000"/>
        <rFont val="Calibri"/>
        <family val="2"/>
        <charset val="204"/>
      </rPr>
      <t>»</t>
    </r>
  </si>
  <si>
    <t xml:space="preserve"> 1.3.1.1</t>
  </si>
  <si>
    <t xml:space="preserve"> 1.1.1.8</t>
  </si>
  <si>
    <t xml:space="preserve"> 1.1.1.9</t>
  </si>
  <si>
    <t xml:space="preserve"> "Проведение мероприятий, направленных на ремонт ветхих и аварийных сетей" (ремонт участка теплосети котельной №27 от ТК22 до ТК25 и вводов в мкд ул. Школьная, д.7, 9,10,10А,11,12,13, вводов мкд ул. Крашенниниова 10, протяженности 295,6 метра )</t>
  </si>
  <si>
    <t xml:space="preserve"> "Проведение мероприятий, направленных на ремонт ветхих и аварийных сетей" (ремонт участка теплосети №6 от ТК46 до ул. Октябрьская д.6 с вводом в дом, протяжнностью 88 метра)</t>
  </si>
  <si>
    <t xml:space="preserve"> 1.3.1.6</t>
  </si>
  <si>
    <t xml:space="preserve"> 1.3.1.7</t>
  </si>
  <si>
    <t xml:space="preserve"> 1.3.1.8</t>
  </si>
  <si>
    <t>Поставка дизельной электростанции в контейнере типа «Север» для резервного электроснабжения котельной № 22 в г.Елизово</t>
  </si>
  <si>
    <t>Поставка дизельной электростанции в контейнере типа «Север» для резервного электроснабжения котельной № 27 в г.Елизово</t>
  </si>
  <si>
    <t>Поставка дизельной электростанции в контейнере типа «Север» для резервного электроснабжения котельной № 6 в г.Елизово</t>
  </si>
  <si>
    <t xml:space="preserve"> 1.3.1.9</t>
  </si>
  <si>
    <t>Поставка дизельной электростанции в блок-контейнере для резервного электроснабжения котельной № 20 в г.Елизово</t>
  </si>
  <si>
    <t>Сведения о целевых показателях (индикаторах) 
муниципальной программы «Энергоэффективность, развитие энергетики и коммунального хозяйства, обеспечение жителей Елизовского городского поселения    коммунальными услугами»</t>
  </si>
  <si>
    <t>Приложение  4                                                                                                          к Программе «Энергоэффективность, развитие энергетики и коммунального хозяйства, обеспечение жителей Елизовского городского поселения    коммунальными услугами»</t>
  </si>
  <si>
    <t>Подпрограмма 1  «Энергосбережение и повышение энергетической эффективности объектов жилищного фонда в Елизовском городском поселении»</t>
  </si>
  <si>
    <t xml:space="preserve">Приложение  3
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       </t>
  </si>
  <si>
    <t>Проведение мероприятий, направленных на ремонт ветхих и аварийных сетей" (устройство плит перекрытий каналов котельной №27 от ТК 24 до ТК 25 г..Елизово)</t>
  </si>
  <si>
    <t xml:space="preserve"> 1.1.1.10</t>
  </si>
  <si>
    <t xml:space="preserve"> 1.1.1.11</t>
  </si>
  <si>
    <t>Проведение мероприятий, направленных на ремонт ветхих и аварийных сетей" (капитальный ремонт тепловых камер ТК-220 кот. №2 и ТК-12 кот.№4)</t>
  </si>
  <si>
    <t xml:space="preserve"> 1.5</t>
  </si>
  <si>
    <t>Основное мероприятие  "Проведение мероприятий в рамках заключенных концессионных соглашений"</t>
  </si>
  <si>
    <t xml:space="preserve">Управление имущественных отношений </t>
  </si>
  <si>
    <t xml:space="preserve"> 1.1.1.12</t>
  </si>
  <si>
    <t>Проведение мероприятий, направленных на ремонт ветхих и аварийных сетей (восстановление электроснабжения МКД по ул. Мурманская, д. 9, г. Елизово от ТП-30-01, ф. Западная с протяжкой СИП до ВРУ)</t>
  </si>
  <si>
    <t>Проведение мероприятий, направленных на ремонт ветхих и аварийных сетей" (капитальный ремонт участка теплосети котельной №6 от ТК39 до ТК43 ул. Завойко, г. Елизовоо)</t>
  </si>
  <si>
    <t>Проведение мероприятий, направленных на ремонт ветхих и аварийных сетей" (капитальный ремонт участка электрической сети  от   ТП -25 до МКД ул. Завойко, д. 29)</t>
  </si>
  <si>
    <t>Проведение мероприятий, направленных на ремонт ветхих и аварийных сетей" (капитальный ремонтвоздушной линии электропередачи 0,4 кВ по ул. Мурманская, д. 15, ул. Смоленская, д. 2, г. Елизово)</t>
  </si>
  <si>
    <t xml:space="preserve"> 1.1.1.13</t>
  </si>
  <si>
    <t xml:space="preserve"> 1.1.1.14</t>
  </si>
  <si>
    <t xml:space="preserve"> 1.1.1.15</t>
  </si>
  <si>
    <t xml:space="preserve"> 1.1.1.16</t>
  </si>
  <si>
    <t>Проведение мероприятий, направленных на ремонт ветхих и аварийных сетей" (капитальный ремонт участка теплосети г. Елизовоо)</t>
  </si>
  <si>
    <t xml:space="preserve"> 1.5.1.</t>
  </si>
  <si>
    <t>Реконструкция котельной №2 Елизово (ул. Рябикова) со строительством дополнительного газового энергоблока каркасного типа с блочным расположением оборудования с передачей нагрузок котельной №1, №3 (первый пусковой комплекс)</t>
  </si>
  <si>
    <t>1.6.</t>
  </si>
  <si>
    <t xml:space="preserve">                                                                     Приложение  2                                                                                                                                                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</t>
  </si>
  <si>
    <t>2020-2025</t>
  </si>
  <si>
    <t>Подпрограмма 1«Энергосбережение и повышение энергетической эффективности
 в Елизовском городском поселении»</t>
  </si>
  <si>
    <t>федеральный бюджет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</si>
  <si>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2 от точки А до ТК-216,четырехтрубная сеть отопления и ГВС) четырехтрубная сеть отопления и ГВС</t>
  </si>
  <si>
    <t>Поставка дизельной электростанции в контейнере типа «Север» для резервного электроснабжения котельной № 31 "Аэропорт" в г.Елизово</t>
  </si>
  <si>
    <t xml:space="preserve"> 1.5.2.</t>
  </si>
  <si>
    <t>Реализация инфраструктурного проекта, в целях обеспечения связанного с ним инвестиционного проекта "Жилищное строительство в г. Елизово (Район котельной № 20 по ул. Деркачева)" по дополнительному функциональному коду «Реконструкция котельной № 20 (ул. Деркачева) с передачей нагрузок котельной № 10 с учетом реконструкции тепловых сетей котельных"</t>
  </si>
  <si>
    <t>1.7.</t>
  </si>
  <si>
    <t>Приложение 1                                                                                                                                 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</t>
  </si>
  <si>
    <t>Проведение мероприятий, направленных на ремонт ветхих и аварийных сетей" (капитальный ремонт участка теплосети на котельной №2 по ул. Рябикова, г. Елизово)</t>
  </si>
  <si>
    <t>Проведение мероприятий, направленных на ремонт ветхих и аварийных сетей" (Капитальный ремонт тепловой камеры г. Елизово)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</si>
</sst>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</font>
    <font>
      <sz val="10"/>
      <color theme="1" tint="0.24997711111789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5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0" xfId="0" applyNumberFormat="1"/>
    <xf numFmtId="0" fontId="8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164" fontId="7" fillId="2" borderId="0" xfId="0" applyNumberFormat="1" applyFont="1" applyFill="1"/>
    <xf numFmtId="0" fontId="21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0" fontId="20" fillId="2" borderId="0" xfId="0" applyFont="1" applyFill="1"/>
    <xf numFmtId="164" fontId="20" fillId="2" borderId="0" xfId="0" applyNumberFormat="1" applyFont="1" applyFill="1"/>
    <xf numFmtId="0" fontId="7" fillId="0" borderId="0" xfId="0" applyFont="1" applyFill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0" fontId="23" fillId="0" borderId="0" xfId="0" applyFont="1" applyFill="1"/>
    <xf numFmtId="0" fontId="20" fillId="0" borderId="0" xfId="0" applyFont="1" applyFill="1"/>
    <xf numFmtId="0" fontId="23" fillId="0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164" fontId="20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0" fillId="2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0" fillId="2" borderId="0" xfId="0" applyFont="1" applyFill="1" applyAlignment="1">
      <alignment horizontal="right"/>
    </xf>
    <xf numFmtId="0" fontId="9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3" xfId="0" applyNumberFormat="1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 vertical="center"/>
    </xf>
    <xf numFmtId="165" fontId="20" fillId="4" borderId="4" xfId="0" applyNumberFormat="1" applyFont="1" applyFill="1" applyBorder="1" applyAlignment="1">
      <alignment horizontal="center" vertical="center"/>
    </xf>
    <xf numFmtId="14" fontId="31" fillId="3" borderId="1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workbookViewId="0">
      <selection activeCell="D5" sqref="D5"/>
    </sheetView>
  </sheetViews>
  <sheetFormatPr defaultRowHeight="15" x14ac:dyDescent="0.25"/>
  <cols>
    <col min="1" max="1" width="5.5703125" customWidth="1"/>
    <col min="2" max="2" width="38" customWidth="1"/>
    <col min="3" max="3" width="20.85546875" customWidth="1"/>
    <col min="4" max="4" width="15" customWidth="1"/>
    <col min="5" max="6" width="13.7109375" customWidth="1"/>
    <col min="7" max="7" width="14.7109375" customWidth="1"/>
    <col min="8" max="8" width="16.140625" customWidth="1"/>
    <col min="9" max="9" width="13.7109375" customWidth="1"/>
    <col min="10" max="10" width="13.85546875" customWidth="1"/>
    <col min="13" max="13" width="12" bestFit="1" customWidth="1"/>
  </cols>
  <sheetData>
    <row r="1" spans="1:13" ht="78.599999999999994" customHeight="1" x14ac:dyDescent="0.25">
      <c r="A1" s="2"/>
      <c r="B1" s="2"/>
      <c r="C1" s="3"/>
      <c r="D1" s="3"/>
      <c r="E1" s="93" t="s">
        <v>135</v>
      </c>
      <c r="F1" s="93"/>
      <c r="G1" s="93"/>
      <c r="H1" s="93"/>
      <c r="I1" s="93"/>
      <c r="J1" s="93"/>
    </row>
    <row r="2" spans="1:13" ht="37.9" customHeight="1" x14ac:dyDescent="0.25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</row>
    <row r="3" spans="1:13" ht="18.600000000000001" customHeight="1" x14ac:dyDescent="0.25">
      <c r="A3" s="95" t="s">
        <v>0</v>
      </c>
      <c r="B3" s="96" t="s">
        <v>1</v>
      </c>
      <c r="C3" s="96" t="s">
        <v>2</v>
      </c>
      <c r="D3" s="96" t="s">
        <v>4</v>
      </c>
      <c r="E3" s="97" t="s">
        <v>7</v>
      </c>
      <c r="F3" s="98"/>
      <c r="G3" s="98"/>
      <c r="H3" s="98"/>
      <c r="I3" s="98"/>
      <c r="J3" s="99"/>
    </row>
    <row r="4" spans="1:13" x14ac:dyDescent="0.25">
      <c r="A4" s="95"/>
      <c r="B4" s="96"/>
      <c r="C4" s="96"/>
      <c r="D4" s="96"/>
      <c r="E4" s="11">
        <v>2020</v>
      </c>
      <c r="F4" s="12">
        <v>2021</v>
      </c>
      <c r="G4" s="12">
        <v>2022</v>
      </c>
      <c r="H4" s="12">
        <v>2023</v>
      </c>
      <c r="I4" s="41">
        <v>2024</v>
      </c>
      <c r="J4" s="41">
        <v>2025</v>
      </c>
    </row>
    <row r="5" spans="1:13" ht="28.15" customHeight="1" x14ac:dyDescent="0.25">
      <c r="A5" s="104" t="s">
        <v>3</v>
      </c>
      <c r="B5" s="105" t="s">
        <v>38</v>
      </c>
      <c r="C5" s="13" t="s">
        <v>4</v>
      </c>
      <c r="D5" s="16">
        <f>SUM(E5:J5)</f>
        <v>963520.75428000011</v>
      </c>
      <c r="E5" s="16">
        <f>SUM(E6:E8)</f>
        <v>23020.083719999999</v>
      </c>
      <c r="F5" s="16">
        <f t="shared" ref="F5:J5" si="0">SUM(F6:F8)</f>
        <v>49943.736480000007</v>
      </c>
      <c r="G5" s="57">
        <f t="shared" si="0"/>
        <v>274320.43549</v>
      </c>
      <c r="H5" s="16">
        <f t="shared" si="0"/>
        <v>542766.71417000005</v>
      </c>
      <c r="I5" s="16">
        <f t="shared" si="0"/>
        <v>34315.008580000002</v>
      </c>
      <c r="J5" s="16">
        <f t="shared" si="0"/>
        <v>39154.775839999995</v>
      </c>
    </row>
    <row r="6" spans="1:13" ht="28.15" customHeight="1" x14ac:dyDescent="0.25">
      <c r="A6" s="104"/>
      <c r="B6" s="106"/>
      <c r="C6" s="13" t="s">
        <v>129</v>
      </c>
      <c r="D6" s="16">
        <f>SUM(E6:J6)</f>
        <v>730227.86100000003</v>
      </c>
      <c r="E6" s="16">
        <f t="shared" ref="E6:G6" si="1">E10+E14</f>
        <v>0</v>
      </c>
      <c r="F6" s="16">
        <f t="shared" si="1"/>
        <v>0</v>
      </c>
      <c r="G6" s="16">
        <f t="shared" si="1"/>
        <v>252091.14439999999</v>
      </c>
      <c r="H6" s="16">
        <f t="shared" ref="H6:J7" si="2">H10+H14</f>
        <v>478136.71659999999</v>
      </c>
      <c r="I6" s="16">
        <f t="shared" si="2"/>
        <v>0</v>
      </c>
      <c r="J6" s="16">
        <f t="shared" si="2"/>
        <v>0</v>
      </c>
    </row>
    <row r="7" spans="1:13" ht="28.15" customHeight="1" x14ac:dyDescent="0.25">
      <c r="A7" s="104"/>
      <c r="B7" s="106"/>
      <c r="C7" s="13" t="s">
        <v>5</v>
      </c>
      <c r="D7" s="16">
        <f>SUM(E7:J7)</f>
        <v>180085.63851800002</v>
      </c>
      <c r="E7" s="16">
        <f t="shared" ref="E7:H8" si="3">E11+E15</f>
        <v>9690.57</v>
      </c>
      <c r="F7" s="16">
        <f t="shared" si="3"/>
        <v>33450.660948000004</v>
      </c>
      <c r="G7" s="16">
        <f t="shared" si="3"/>
        <v>15515.584279999999</v>
      </c>
      <c r="H7" s="16">
        <f t="shared" si="3"/>
        <v>52971.063289999998</v>
      </c>
      <c r="I7" s="16">
        <f t="shared" si="2"/>
        <v>31903.78</v>
      </c>
      <c r="J7" s="16">
        <f>J11+J15</f>
        <v>36553.979999999996</v>
      </c>
    </row>
    <row r="8" spans="1:13" ht="28.15" customHeight="1" x14ac:dyDescent="0.25">
      <c r="A8" s="104"/>
      <c r="B8" s="107"/>
      <c r="C8" s="13" t="s">
        <v>6</v>
      </c>
      <c r="D8" s="16">
        <f t="shared" ref="D8:D16" si="4">SUM(E8:J8)</f>
        <v>53207.254761999997</v>
      </c>
      <c r="E8" s="16">
        <f t="shared" si="3"/>
        <v>13329.513719999999</v>
      </c>
      <c r="F8" s="16">
        <f t="shared" si="3"/>
        <v>16493.075531999999</v>
      </c>
      <c r="G8" s="16">
        <f t="shared" si="3"/>
        <v>6713.7068099999997</v>
      </c>
      <c r="H8" s="16">
        <f t="shared" si="3"/>
        <v>11658.934280000001</v>
      </c>
      <c r="I8" s="16">
        <f t="shared" ref="I8" si="5">I12+I16</f>
        <v>2411.22858</v>
      </c>
      <c r="J8" s="16">
        <f>J12+J16</f>
        <v>2600.7958399999998</v>
      </c>
    </row>
    <row r="9" spans="1:13" ht="27" customHeight="1" x14ac:dyDescent="0.25">
      <c r="A9" s="100" t="s">
        <v>8</v>
      </c>
      <c r="B9" s="101" t="s">
        <v>39</v>
      </c>
      <c r="C9" s="13" t="s">
        <v>4</v>
      </c>
      <c r="D9" s="31">
        <f t="shared" ref="D9" si="6">D10+D11+D12</f>
        <v>955037.85110000009</v>
      </c>
      <c r="E9" s="31">
        <f>SUM(E10:E12)</f>
        <v>14537.180539999999</v>
      </c>
      <c r="F9" s="31">
        <f t="shared" ref="F9:J9" si="7">SUM(F10:F12)</f>
        <v>49943.736480000007</v>
      </c>
      <c r="G9" s="31">
        <f t="shared" si="7"/>
        <v>274320.43549</v>
      </c>
      <c r="H9" s="31">
        <f t="shared" si="7"/>
        <v>542766.71417000005</v>
      </c>
      <c r="I9" s="31">
        <f t="shared" si="7"/>
        <v>34315.008580000002</v>
      </c>
      <c r="J9" s="31">
        <f t="shared" si="7"/>
        <v>39154.775839999995</v>
      </c>
    </row>
    <row r="10" spans="1:13" ht="27" customHeight="1" x14ac:dyDescent="0.25">
      <c r="A10" s="100"/>
      <c r="B10" s="101"/>
      <c r="C10" s="14" t="s">
        <v>129</v>
      </c>
      <c r="D10" s="17">
        <f t="shared" si="4"/>
        <v>730227.86100000003</v>
      </c>
      <c r="E10" s="56">
        <v>0</v>
      </c>
      <c r="F10" s="56">
        <v>0</v>
      </c>
      <c r="G10" s="56">
        <f>'прил 2'!P7</f>
        <v>252091.14439999999</v>
      </c>
      <c r="H10" s="56">
        <f>'прил 2'!Q7</f>
        <v>478136.71659999999</v>
      </c>
      <c r="I10" s="56">
        <f>'прил 2'!R7</f>
        <v>0</v>
      </c>
      <c r="J10" s="56">
        <f>'прил 2'!S7</f>
        <v>0</v>
      </c>
    </row>
    <row r="11" spans="1:13" ht="27" customHeight="1" x14ac:dyDescent="0.25">
      <c r="A11" s="100"/>
      <c r="B11" s="101"/>
      <c r="C11" s="14" t="s">
        <v>5</v>
      </c>
      <c r="D11" s="17">
        <f t="shared" si="4"/>
        <v>180085.63851800002</v>
      </c>
      <c r="E11" s="17">
        <f>'прил 2'!N8</f>
        <v>9690.57</v>
      </c>
      <c r="F11" s="17">
        <f>'прил 2'!O8</f>
        <v>33450.660948000004</v>
      </c>
      <c r="G11" s="17">
        <f>'прил 2'!P8</f>
        <v>15515.584279999999</v>
      </c>
      <c r="H11" s="17">
        <f>'прил 2'!Q8</f>
        <v>52971.063289999998</v>
      </c>
      <c r="I11" s="17">
        <f>'прил 2'!R8</f>
        <v>31903.78</v>
      </c>
      <c r="J11" s="17">
        <f>'прил 2'!S8</f>
        <v>36553.979999999996</v>
      </c>
      <c r="M11" s="20"/>
    </row>
    <row r="12" spans="1:13" ht="27" customHeight="1" x14ac:dyDescent="0.25">
      <c r="A12" s="100"/>
      <c r="B12" s="101"/>
      <c r="C12" s="14" t="s">
        <v>6</v>
      </c>
      <c r="D12" s="17">
        <f t="shared" si="4"/>
        <v>44724.351582000003</v>
      </c>
      <c r="E12" s="17">
        <f>'прил 2'!N9</f>
        <v>4846.6105399999997</v>
      </c>
      <c r="F12" s="17">
        <f>'прил 2'!O9</f>
        <v>16493.075531999999</v>
      </c>
      <c r="G12" s="17">
        <f>'прил 2'!P9</f>
        <v>6713.7068099999997</v>
      </c>
      <c r="H12" s="17">
        <f>'прил 2'!Q9</f>
        <v>11658.934280000001</v>
      </c>
      <c r="I12" s="17">
        <f>'прил 2'!R9</f>
        <v>2411.22858</v>
      </c>
      <c r="J12" s="17">
        <f>'прил 2'!S9</f>
        <v>2600.7958399999998</v>
      </c>
    </row>
    <row r="13" spans="1:13" ht="23.45" customHeight="1" x14ac:dyDescent="0.25">
      <c r="A13" s="102" t="s">
        <v>9</v>
      </c>
      <c r="B13" s="103" t="s">
        <v>43</v>
      </c>
      <c r="C13" s="32" t="s">
        <v>4</v>
      </c>
      <c r="D13" s="16">
        <f t="shared" si="4"/>
        <v>8482.9031799999993</v>
      </c>
      <c r="E13" s="33">
        <f>SUM(E14:E16)</f>
        <v>8482.9031799999993</v>
      </c>
      <c r="F13" s="33">
        <f t="shared" ref="F13:J13" si="8">SUM(F14:F16)</f>
        <v>0</v>
      </c>
      <c r="G13" s="33">
        <f t="shared" si="8"/>
        <v>0</v>
      </c>
      <c r="H13" s="33">
        <f t="shared" si="8"/>
        <v>0</v>
      </c>
      <c r="I13" s="33">
        <f t="shared" si="8"/>
        <v>0</v>
      </c>
      <c r="J13" s="33">
        <f t="shared" si="8"/>
        <v>0</v>
      </c>
    </row>
    <row r="14" spans="1:13" ht="23.45" customHeight="1" x14ac:dyDescent="0.25">
      <c r="A14" s="102"/>
      <c r="B14" s="103"/>
      <c r="C14" s="15" t="s">
        <v>129</v>
      </c>
      <c r="D14" s="17">
        <f t="shared" si="4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3" ht="23.45" customHeight="1" x14ac:dyDescent="0.25">
      <c r="A15" s="102"/>
      <c r="B15" s="103"/>
      <c r="C15" s="15" t="s">
        <v>5</v>
      </c>
      <c r="D15" s="17">
        <f t="shared" si="4"/>
        <v>0</v>
      </c>
      <c r="E15" s="18">
        <f>'прил 3'!E11</f>
        <v>0</v>
      </c>
      <c r="F15" s="18">
        <f>'прил 3'!F11</f>
        <v>0</v>
      </c>
      <c r="G15" s="18">
        <f>'прил 3'!G11</f>
        <v>0</v>
      </c>
      <c r="H15" s="18">
        <f>'прил 3'!H11</f>
        <v>0</v>
      </c>
      <c r="I15" s="18">
        <f>'прил 3'!I11</f>
        <v>0</v>
      </c>
      <c r="J15" s="18">
        <f>'прил 3'!J11</f>
        <v>0</v>
      </c>
    </row>
    <row r="16" spans="1:13" ht="23.45" customHeight="1" x14ac:dyDescent="0.25">
      <c r="A16" s="102"/>
      <c r="B16" s="103"/>
      <c r="C16" s="15" t="s">
        <v>6</v>
      </c>
      <c r="D16" s="17">
        <f t="shared" si="4"/>
        <v>8482.9031799999993</v>
      </c>
      <c r="E16" s="18">
        <f>'прил 3'!E12</f>
        <v>8482.9031799999993</v>
      </c>
      <c r="F16" s="18">
        <f>'прил 3'!F12</f>
        <v>0</v>
      </c>
      <c r="G16" s="18">
        <f>'прил 3'!G12</f>
        <v>0</v>
      </c>
      <c r="H16" s="18">
        <f>'прил 3'!H12</f>
        <v>0</v>
      </c>
      <c r="I16" s="18">
        <f>'прил 3'!I12</f>
        <v>0</v>
      </c>
      <c r="J16" s="18">
        <f>'прил 3'!J12</f>
        <v>0</v>
      </c>
    </row>
    <row r="17" spans="1:1" x14ac:dyDescent="0.25">
      <c r="A17" s="1"/>
    </row>
  </sheetData>
  <mergeCells count="13">
    <mergeCell ref="A9:A12"/>
    <mergeCell ref="B9:B12"/>
    <mergeCell ref="A13:A16"/>
    <mergeCell ref="B13:B16"/>
    <mergeCell ref="A5:A8"/>
    <mergeCell ref="B5:B8"/>
    <mergeCell ref="E1:J1"/>
    <mergeCell ref="A2:J2"/>
    <mergeCell ref="A3:A4"/>
    <mergeCell ref="B3:B4"/>
    <mergeCell ref="C3:C4"/>
    <mergeCell ref="D3:D4"/>
    <mergeCell ref="E3:J3"/>
  </mergeCells>
  <pageMargins left="0.78740157480314965" right="0.39370078740157483" top="0.39370078740157483" bottom="0.3937007874015748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3"/>
  <sheetViews>
    <sheetView tabSelected="1" topLeftCell="A64" zoomScale="85" zoomScaleNormal="85" zoomScaleSheetLayoutView="110" zoomScalePageLayoutView="90" workbookViewId="0">
      <selection activeCell="F82" sqref="F82:F85"/>
    </sheetView>
  </sheetViews>
  <sheetFormatPr defaultColWidth="8.85546875" defaultRowHeight="12.75" x14ac:dyDescent="0.2"/>
  <cols>
    <col min="1" max="1" width="5.7109375" style="92" customWidth="1"/>
    <col min="2" max="2" width="55.42578125" style="45" customWidth="1"/>
    <col min="3" max="3" width="5" style="45" customWidth="1"/>
    <col min="4" max="4" width="5.85546875" style="45" customWidth="1"/>
    <col min="5" max="6" width="6.7109375" style="45" customWidth="1"/>
    <col min="7" max="7" width="6.7109375" style="53" customWidth="1"/>
    <col min="8" max="9" width="6.7109375" style="45" customWidth="1"/>
    <col min="10" max="10" width="6" style="45" customWidth="1"/>
    <col min="11" max="11" width="9.7109375" style="45" customWidth="1"/>
    <col min="12" max="12" width="17.28515625" style="45" customWidth="1"/>
    <col min="13" max="13" width="13.7109375" style="45" customWidth="1"/>
    <col min="14" max="14" width="13.140625" style="45" customWidth="1"/>
    <col min="15" max="16" width="13.28515625" style="53" customWidth="1"/>
    <col min="17" max="17" width="13.140625" style="45" customWidth="1"/>
    <col min="18" max="18" width="11.85546875" style="45" customWidth="1"/>
    <col min="19" max="19" width="12.5703125" style="45" customWidth="1"/>
    <col min="20" max="20" width="15.28515625" style="46" customWidth="1"/>
    <col min="21" max="21" width="10.42578125" style="53" bestFit="1" customWidth="1"/>
    <col min="22" max="22" width="10.42578125" style="47" bestFit="1" customWidth="1"/>
    <col min="23" max="23" width="8.85546875" style="45"/>
    <col min="24" max="24" width="8.85546875" style="47"/>
    <col min="25" max="16384" width="8.85546875" style="45"/>
  </cols>
  <sheetData>
    <row r="1" spans="1:23" ht="39.75" customHeight="1" x14ac:dyDescent="0.2">
      <c r="M1" s="47"/>
      <c r="N1" s="48"/>
      <c r="O1" s="182" t="s">
        <v>126</v>
      </c>
      <c r="P1" s="182"/>
      <c r="Q1" s="182"/>
      <c r="R1" s="182"/>
      <c r="S1" s="182"/>
      <c r="T1" s="182"/>
    </row>
    <row r="2" spans="1:23" ht="11.25" customHeight="1" x14ac:dyDescent="0.2">
      <c r="A2" s="186" t="s">
        <v>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3" ht="11.25" customHeight="1" x14ac:dyDescent="0.2">
      <c r="A3" s="198" t="s">
        <v>0</v>
      </c>
      <c r="B3" s="125" t="s">
        <v>16</v>
      </c>
      <c r="C3" s="125" t="s">
        <v>10</v>
      </c>
      <c r="D3" s="125"/>
      <c r="E3" s="125"/>
      <c r="F3" s="125"/>
      <c r="G3" s="125"/>
      <c r="H3" s="125"/>
      <c r="I3" s="125"/>
      <c r="J3" s="125"/>
      <c r="K3" s="125" t="s">
        <v>68</v>
      </c>
      <c r="L3" s="125" t="s">
        <v>17</v>
      </c>
      <c r="M3" s="125" t="s">
        <v>4</v>
      </c>
      <c r="N3" s="128" t="s">
        <v>7</v>
      </c>
      <c r="O3" s="128"/>
      <c r="P3" s="128"/>
      <c r="Q3" s="128"/>
      <c r="R3" s="128"/>
      <c r="S3" s="128"/>
      <c r="T3" s="125" t="s">
        <v>18</v>
      </c>
    </row>
    <row r="4" spans="1:23" x14ac:dyDescent="0.2">
      <c r="A4" s="198"/>
      <c r="B4" s="125"/>
      <c r="C4" s="125" t="s">
        <v>19</v>
      </c>
      <c r="D4" s="125" t="s">
        <v>67</v>
      </c>
      <c r="E4" s="125"/>
      <c r="F4" s="125"/>
      <c r="G4" s="125"/>
      <c r="H4" s="125"/>
      <c r="I4" s="125"/>
      <c r="J4" s="125"/>
      <c r="K4" s="125"/>
      <c r="L4" s="125"/>
      <c r="M4" s="125"/>
      <c r="N4" s="125">
        <v>2020</v>
      </c>
      <c r="O4" s="187">
        <v>2021</v>
      </c>
      <c r="P4" s="187">
        <v>2022</v>
      </c>
      <c r="Q4" s="125">
        <v>2023</v>
      </c>
      <c r="R4" s="125">
        <v>2024</v>
      </c>
      <c r="S4" s="125">
        <v>2025</v>
      </c>
      <c r="T4" s="125"/>
      <c r="U4" s="58"/>
      <c r="V4" s="50"/>
      <c r="W4" s="49"/>
    </row>
    <row r="5" spans="1:23" ht="20.25" customHeight="1" x14ac:dyDescent="0.2">
      <c r="A5" s="198"/>
      <c r="B5" s="125"/>
      <c r="C5" s="125"/>
      <c r="D5" s="63" t="s">
        <v>4</v>
      </c>
      <c r="E5" s="64">
        <v>2020</v>
      </c>
      <c r="F5" s="64">
        <v>2021</v>
      </c>
      <c r="G5" s="65">
        <v>2022</v>
      </c>
      <c r="H5" s="64">
        <v>2023</v>
      </c>
      <c r="I5" s="64">
        <v>2024</v>
      </c>
      <c r="J5" s="64">
        <v>2025</v>
      </c>
      <c r="K5" s="125"/>
      <c r="L5" s="125"/>
      <c r="M5" s="125"/>
      <c r="N5" s="125"/>
      <c r="O5" s="187"/>
      <c r="P5" s="187"/>
      <c r="Q5" s="125"/>
      <c r="R5" s="125"/>
      <c r="S5" s="125"/>
      <c r="T5" s="125"/>
      <c r="U5" s="58"/>
      <c r="V5" s="50"/>
      <c r="W5" s="49"/>
    </row>
    <row r="6" spans="1:23" ht="18" customHeight="1" x14ac:dyDescent="0.2">
      <c r="A6" s="188">
        <v>1</v>
      </c>
      <c r="B6" s="189" t="s">
        <v>104</v>
      </c>
      <c r="C6" s="190" t="s">
        <v>74</v>
      </c>
      <c r="D6" s="190" t="s">
        <v>74</v>
      </c>
      <c r="E6" s="190" t="s">
        <v>74</v>
      </c>
      <c r="F6" s="190" t="s">
        <v>74</v>
      </c>
      <c r="G6" s="183" t="s">
        <v>74</v>
      </c>
      <c r="H6" s="190" t="s">
        <v>74</v>
      </c>
      <c r="I6" s="195" t="s">
        <v>74</v>
      </c>
      <c r="J6" s="195" t="s">
        <v>74</v>
      </c>
      <c r="K6" s="190" t="s">
        <v>127</v>
      </c>
      <c r="L6" s="66" t="s">
        <v>20</v>
      </c>
      <c r="M6" s="67">
        <f t="shared" ref="M6:M14" si="0">SUM(N6:S6)</f>
        <v>955037.85110000009</v>
      </c>
      <c r="N6" s="67">
        <f>N7+N8+N9</f>
        <v>14537.180539999999</v>
      </c>
      <c r="O6" s="67">
        <f t="shared" ref="O6:Q6" si="1">O7+O8+O9</f>
        <v>49943.736480000007</v>
      </c>
      <c r="P6" s="68">
        <f t="shared" si="1"/>
        <v>274320.43549</v>
      </c>
      <c r="Q6" s="67">
        <f t="shared" si="1"/>
        <v>542766.71417000005</v>
      </c>
      <c r="R6" s="67">
        <f t="shared" ref="R6:S6" si="2">R7+R8+R9</f>
        <v>34315.008580000002</v>
      </c>
      <c r="S6" s="67">
        <f t="shared" si="2"/>
        <v>39154.775839999995</v>
      </c>
      <c r="T6" s="190" t="s">
        <v>25</v>
      </c>
    </row>
    <row r="7" spans="1:23" ht="18" customHeight="1" x14ac:dyDescent="0.2">
      <c r="A7" s="188"/>
      <c r="B7" s="189"/>
      <c r="C7" s="190"/>
      <c r="D7" s="190"/>
      <c r="E7" s="190"/>
      <c r="F7" s="190"/>
      <c r="G7" s="184"/>
      <c r="H7" s="190"/>
      <c r="I7" s="196"/>
      <c r="J7" s="196"/>
      <c r="K7" s="190"/>
      <c r="L7" s="66" t="s">
        <v>21</v>
      </c>
      <c r="M7" s="67">
        <f t="shared" si="0"/>
        <v>730227.86100000003</v>
      </c>
      <c r="N7" s="67">
        <f t="shared" ref="N7:S9" si="3">N11+N87+N95+N143+N151</f>
        <v>0</v>
      </c>
      <c r="O7" s="67">
        <f t="shared" si="3"/>
        <v>0</v>
      </c>
      <c r="P7" s="68">
        <f t="shared" si="3"/>
        <v>252091.14439999999</v>
      </c>
      <c r="Q7" s="67">
        <f t="shared" si="3"/>
        <v>478136.71659999999</v>
      </c>
      <c r="R7" s="67">
        <f t="shared" si="3"/>
        <v>0</v>
      </c>
      <c r="S7" s="67">
        <f t="shared" si="3"/>
        <v>0</v>
      </c>
      <c r="T7" s="191"/>
    </row>
    <row r="8" spans="1:23" ht="18" customHeight="1" x14ac:dyDescent="0.2">
      <c r="A8" s="188"/>
      <c r="B8" s="189"/>
      <c r="C8" s="190"/>
      <c r="D8" s="190"/>
      <c r="E8" s="190"/>
      <c r="F8" s="190"/>
      <c r="G8" s="184"/>
      <c r="H8" s="190"/>
      <c r="I8" s="196"/>
      <c r="J8" s="196"/>
      <c r="K8" s="190"/>
      <c r="L8" s="66" t="s">
        <v>22</v>
      </c>
      <c r="M8" s="67">
        <f t="shared" si="0"/>
        <v>180085.63851800002</v>
      </c>
      <c r="N8" s="67">
        <f t="shared" si="3"/>
        <v>9690.57</v>
      </c>
      <c r="O8" s="67">
        <f t="shared" si="3"/>
        <v>33450.660948000004</v>
      </c>
      <c r="P8" s="68">
        <f>P12+P88+P96+P144+P152</f>
        <v>15515.584279999999</v>
      </c>
      <c r="Q8" s="67">
        <f t="shared" si="3"/>
        <v>52971.063289999998</v>
      </c>
      <c r="R8" s="67">
        <f t="shared" si="3"/>
        <v>31903.78</v>
      </c>
      <c r="S8" s="67">
        <f t="shared" si="3"/>
        <v>36553.979999999996</v>
      </c>
      <c r="T8" s="191"/>
    </row>
    <row r="9" spans="1:23" ht="18" customHeight="1" x14ac:dyDescent="0.2">
      <c r="A9" s="188"/>
      <c r="B9" s="189"/>
      <c r="C9" s="190"/>
      <c r="D9" s="190"/>
      <c r="E9" s="190"/>
      <c r="F9" s="190"/>
      <c r="G9" s="185"/>
      <c r="H9" s="190"/>
      <c r="I9" s="197"/>
      <c r="J9" s="197"/>
      <c r="K9" s="190"/>
      <c r="L9" s="66" t="s">
        <v>23</v>
      </c>
      <c r="M9" s="67">
        <f t="shared" si="0"/>
        <v>44724.351582000003</v>
      </c>
      <c r="N9" s="67">
        <f t="shared" si="3"/>
        <v>4846.6105399999997</v>
      </c>
      <c r="O9" s="67">
        <f t="shared" si="3"/>
        <v>16493.075531999999</v>
      </c>
      <c r="P9" s="68">
        <f>P13+P89+P97+P145+P153</f>
        <v>6713.7068099999997</v>
      </c>
      <c r="Q9" s="67">
        <f>Q13+Q89+Q97+Q145+Q153</f>
        <v>11658.934280000001</v>
      </c>
      <c r="R9" s="67">
        <f t="shared" si="3"/>
        <v>2411.22858</v>
      </c>
      <c r="S9" s="67">
        <f t="shared" si="3"/>
        <v>2600.7958399999998</v>
      </c>
      <c r="T9" s="191"/>
      <c r="W9" s="47"/>
    </row>
    <row r="10" spans="1:23" ht="18" customHeight="1" x14ac:dyDescent="0.2">
      <c r="A10" s="148" t="s">
        <v>24</v>
      </c>
      <c r="B10" s="149" t="s">
        <v>45</v>
      </c>
      <c r="C10" s="175" t="s">
        <v>74</v>
      </c>
      <c r="D10" s="175" t="s">
        <v>74</v>
      </c>
      <c r="E10" s="175" t="s">
        <v>74</v>
      </c>
      <c r="F10" s="175" t="s">
        <v>74</v>
      </c>
      <c r="G10" s="175" t="s">
        <v>74</v>
      </c>
      <c r="H10" s="175" t="s">
        <v>74</v>
      </c>
      <c r="I10" s="192" t="s">
        <v>74</v>
      </c>
      <c r="J10" s="192" t="s">
        <v>74</v>
      </c>
      <c r="K10" s="155" t="s">
        <v>127</v>
      </c>
      <c r="L10" s="69" t="s">
        <v>20</v>
      </c>
      <c r="M10" s="70">
        <f t="shared" si="0"/>
        <v>91588.064159999994</v>
      </c>
      <c r="N10" s="70">
        <f>SUM(N11:N13)</f>
        <v>5953.5470399999995</v>
      </c>
      <c r="O10" s="70">
        <f t="shared" ref="O10:Q10" si="4">SUM(O11:O13)</f>
        <v>7276.1846100000002</v>
      </c>
      <c r="P10" s="70">
        <f t="shared" si="4"/>
        <v>14092.293</v>
      </c>
      <c r="Q10" s="70">
        <f t="shared" si="4"/>
        <v>21430.336729999999</v>
      </c>
      <c r="R10" s="70">
        <f t="shared" ref="R10:S10" si="5">SUM(R11:R13)</f>
        <v>21370.518779999999</v>
      </c>
      <c r="S10" s="70">
        <f t="shared" si="5"/>
        <v>21465.183999999997</v>
      </c>
      <c r="T10" s="155" t="s">
        <v>25</v>
      </c>
      <c r="U10" s="59"/>
    </row>
    <row r="11" spans="1:23" ht="18" customHeight="1" x14ac:dyDescent="0.2">
      <c r="A11" s="174"/>
      <c r="B11" s="150"/>
      <c r="C11" s="176"/>
      <c r="D11" s="175"/>
      <c r="E11" s="175"/>
      <c r="F11" s="175"/>
      <c r="G11" s="176"/>
      <c r="H11" s="175"/>
      <c r="I11" s="193"/>
      <c r="J11" s="193"/>
      <c r="K11" s="155"/>
      <c r="L11" s="69" t="s">
        <v>21</v>
      </c>
      <c r="M11" s="70">
        <f t="shared" si="0"/>
        <v>0</v>
      </c>
      <c r="N11" s="70">
        <f t="shared" ref="N11:S13" si="6">N15+N83</f>
        <v>0</v>
      </c>
      <c r="O11" s="70">
        <f t="shared" si="6"/>
        <v>0</v>
      </c>
      <c r="P11" s="70">
        <f t="shared" si="6"/>
        <v>0</v>
      </c>
      <c r="Q11" s="70">
        <f t="shared" si="6"/>
        <v>0</v>
      </c>
      <c r="R11" s="70">
        <f t="shared" si="6"/>
        <v>0</v>
      </c>
      <c r="S11" s="70">
        <f t="shared" si="6"/>
        <v>0</v>
      </c>
      <c r="T11" s="156"/>
    </row>
    <row r="12" spans="1:23" ht="18" customHeight="1" x14ac:dyDescent="0.2">
      <c r="A12" s="174"/>
      <c r="B12" s="150"/>
      <c r="C12" s="176"/>
      <c r="D12" s="175"/>
      <c r="E12" s="175"/>
      <c r="F12" s="175"/>
      <c r="G12" s="176"/>
      <c r="H12" s="175"/>
      <c r="I12" s="193"/>
      <c r="J12" s="193"/>
      <c r="K12" s="155"/>
      <c r="L12" s="69" t="s">
        <v>22</v>
      </c>
      <c r="M12" s="70">
        <f t="shared" si="0"/>
        <v>85337.66</v>
      </c>
      <c r="N12" s="70">
        <f t="shared" si="6"/>
        <v>2990.5699999999997</v>
      </c>
      <c r="O12" s="70">
        <f t="shared" si="6"/>
        <v>6664.8</v>
      </c>
      <c r="P12" s="70">
        <f t="shared" si="6"/>
        <v>12971</v>
      </c>
      <c r="Q12" s="71">
        <f t="shared" si="6"/>
        <v>20903.73</v>
      </c>
      <c r="R12" s="70">
        <f t="shared" si="6"/>
        <v>20903.78</v>
      </c>
      <c r="S12" s="70">
        <f t="shared" si="6"/>
        <v>20903.78</v>
      </c>
      <c r="T12" s="156"/>
    </row>
    <row r="13" spans="1:23" ht="18" customHeight="1" x14ac:dyDescent="0.2">
      <c r="A13" s="174"/>
      <c r="B13" s="150"/>
      <c r="C13" s="176"/>
      <c r="D13" s="175"/>
      <c r="E13" s="175"/>
      <c r="F13" s="175"/>
      <c r="G13" s="176"/>
      <c r="H13" s="175"/>
      <c r="I13" s="194"/>
      <c r="J13" s="194"/>
      <c r="K13" s="155"/>
      <c r="L13" s="69" t="s">
        <v>23</v>
      </c>
      <c r="M13" s="70">
        <f t="shared" si="0"/>
        <v>6250.40416</v>
      </c>
      <c r="N13" s="70">
        <f t="shared" si="6"/>
        <v>2962.9770399999998</v>
      </c>
      <c r="O13" s="70">
        <f t="shared" si="6"/>
        <v>611.38460999999995</v>
      </c>
      <c r="P13" s="70">
        <f t="shared" si="6"/>
        <v>1121.2929999999999</v>
      </c>
      <c r="Q13" s="71">
        <f>Q17+Q85</f>
        <v>526.60672999999997</v>
      </c>
      <c r="R13" s="70">
        <f>R17+R85</f>
        <v>466.73878000000002</v>
      </c>
      <c r="S13" s="70">
        <f>S17+S85</f>
        <v>561.404</v>
      </c>
      <c r="T13" s="156"/>
    </row>
    <row r="14" spans="1:23" ht="18" customHeight="1" x14ac:dyDescent="0.2">
      <c r="A14" s="159" t="s">
        <v>26</v>
      </c>
      <c r="B14" s="180" t="s">
        <v>11</v>
      </c>
      <c r="C14" s="161" t="s">
        <v>74</v>
      </c>
      <c r="D14" s="161" t="s">
        <v>74</v>
      </c>
      <c r="E14" s="161" t="s">
        <v>74</v>
      </c>
      <c r="F14" s="161" t="s">
        <v>74</v>
      </c>
      <c r="G14" s="161" t="s">
        <v>74</v>
      </c>
      <c r="H14" s="161" t="s">
        <v>74</v>
      </c>
      <c r="I14" s="161" t="s">
        <v>74</v>
      </c>
      <c r="J14" s="161" t="s">
        <v>74</v>
      </c>
      <c r="K14" s="157" t="s">
        <v>127</v>
      </c>
      <c r="L14" s="72" t="s">
        <v>20</v>
      </c>
      <c r="M14" s="73">
        <f t="shared" si="0"/>
        <v>91348.092159999986</v>
      </c>
      <c r="N14" s="73">
        <f>N16+N17</f>
        <v>5853.5470399999995</v>
      </c>
      <c r="O14" s="73">
        <f>O15+O16+O17</f>
        <v>7214.1846100000002</v>
      </c>
      <c r="P14" s="73">
        <f>P15+P16+P17</f>
        <v>14014.321</v>
      </c>
      <c r="Q14" s="73">
        <f>Q15+Q16+Q17</f>
        <v>21430.336729999999</v>
      </c>
      <c r="R14" s="73">
        <f>R15+R16+R17</f>
        <v>21370.518779999999</v>
      </c>
      <c r="S14" s="73">
        <f>S15+S16+S17</f>
        <v>21465.183999999997</v>
      </c>
      <c r="T14" s="157" t="s">
        <v>25</v>
      </c>
    </row>
    <row r="15" spans="1:23" ht="18" customHeight="1" x14ac:dyDescent="0.2">
      <c r="A15" s="179"/>
      <c r="B15" s="181"/>
      <c r="C15" s="162"/>
      <c r="D15" s="162"/>
      <c r="E15" s="162"/>
      <c r="F15" s="162"/>
      <c r="G15" s="162"/>
      <c r="H15" s="162"/>
      <c r="I15" s="162"/>
      <c r="J15" s="162"/>
      <c r="K15" s="157"/>
      <c r="L15" s="72" t="s">
        <v>21</v>
      </c>
      <c r="M15" s="73">
        <f t="shared" ref="M15" si="7">SUM(N15:S15)</f>
        <v>0</v>
      </c>
      <c r="N15" s="73">
        <f>N19+N23+N27+N31+N35+N39+N43+N47+N51+N55+N63+N59+N67+N71+N75+N79</f>
        <v>0</v>
      </c>
      <c r="O15" s="73">
        <f t="shared" ref="O15:P15" si="8">O19+O23+O27+O31+O35+O39+O43+O47+O51+O55+O63+O59</f>
        <v>0</v>
      </c>
      <c r="P15" s="73">
        <f t="shared" si="8"/>
        <v>0</v>
      </c>
      <c r="Q15" s="73">
        <f t="shared" ref="Q15:S17" si="9">Q19+Q23+Q27+Q31+Q35+Q39+Q43+Q47+Q51+Q55+Q63+Q59+Q67+Q71+Q75+Q79</f>
        <v>0</v>
      </c>
      <c r="R15" s="73">
        <f t="shared" si="9"/>
        <v>0</v>
      </c>
      <c r="S15" s="73">
        <f t="shared" si="9"/>
        <v>0</v>
      </c>
      <c r="T15" s="158"/>
    </row>
    <row r="16" spans="1:23" ht="18" customHeight="1" x14ac:dyDescent="0.2">
      <c r="A16" s="179"/>
      <c r="B16" s="181"/>
      <c r="C16" s="162"/>
      <c r="D16" s="162"/>
      <c r="E16" s="162"/>
      <c r="F16" s="162"/>
      <c r="G16" s="162"/>
      <c r="H16" s="162"/>
      <c r="I16" s="162"/>
      <c r="J16" s="162"/>
      <c r="K16" s="157"/>
      <c r="L16" s="72" t="s">
        <v>22</v>
      </c>
      <c r="M16" s="73">
        <f>SUM(N16:S16)</f>
        <v>85337.66</v>
      </c>
      <c r="N16" s="73">
        <f>N20+N24+N28+N32+N36+N40+N44+N48+N52+N56+N64+N60+N68+N72+N76+N80</f>
        <v>2990.5699999999997</v>
      </c>
      <c r="O16" s="73">
        <f t="shared" ref="O16:Q17" si="10">O20+O24+O28+O32+O36+O40+O44+O48+O52+O56+O64+O60+O68+O72+O76+O80</f>
        <v>6664.8</v>
      </c>
      <c r="P16" s="73">
        <f t="shared" si="10"/>
        <v>12971</v>
      </c>
      <c r="Q16" s="73">
        <f t="shared" si="10"/>
        <v>20903.73</v>
      </c>
      <c r="R16" s="73">
        <f t="shared" si="9"/>
        <v>20903.78</v>
      </c>
      <c r="S16" s="73">
        <f t="shared" si="9"/>
        <v>20903.78</v>
      </c>
      <c r="T16" s="158"/>
    </row>
    <row r="17" spans="1:20" ht="18" customHeight="1" x14ac:dyDescent="0.2">
      <c r="A17" s="179"/>
      <c r="B17" s="181"/>
      <c r="C17" s="163"/>
      <c r="D17" s="163"/>
      <c r="E17" s="163"/>
      <c r="F17" s="163"/>
      <c r="G17" s="163"/>
      <c r="H17" s="163"/>
      <c r="I17" s="163"/>
      <c r="J17" s="163"/>
      <c r="K17" s="157"/>
      <c r="L17" s="72" t="s">
        <v>23</v>
      </c>
      <c r="M17" s="73">
        <f>SUM(N17:S17)</f>
        <v>6010.4321600000003</v>
      </c>
      <c r="N17" s="73">
        <f>N21+N25+N29+N33+N37+N41+N45+N49+N53+N57+N65+N61+N69+N73+N77+N81</f>
        <v>2862.9770399999998</v>
      </c>
      <c r="O17" s="73">
        <f t="shared" si="10"/>
        <v>549.38460999999995</v>
      </c>
      <c r="P17" s="73">
        <f t="shared" si="10"/>
        <v>1043.3209999999999</v>
      </c>
      <c r="Q17" s="73">
        <f t="shared" si="10"/>
        <v>526.60672999999997</v>
      </c>
      <c r="R17" s="73">
        <f>R21+R25+R29+R33+R37+R41+R45+R49+R53+R57+R65+R61+R69+R73+R77+R81</f>
        <v>466.73878000000002</v>
      </c>
      <c r="S17" s="73">
        <f t="shared" si="9"/>
        <v>561.404</v>
      </c>
      <c r="T17" s="158"/>
    </row>
    <row r="18" spans="1:20" ht="18" customHeight="1" x14ac:dyDescent="0.2">
      <c r="A18" s="127" t="s">
        <v>46</v>
      </c>
      <c r="B18" s="111" t="s">
        <v>69</v>
      </c>
      <c r="C18" s="128" t="s">
        <v>12</v>
      </c>
      <c r="D18" s="129">
        <f>SUM(E18:J21)</f>
        <v>0.42</v>
      </c>
      <c r="E18" s="108">
        <v>0.42</v>
      </c>
      <c r="F18" s="128">
        <v>0</v>
      </c>
      <c r="G18" s="130">
        <v>0</v>
      </c>
      <c r="H18" s="128">
        <v>0</v>
      </c>
      <c r="I18" s="108">
        <v>0</v>
      </c>
      <c r="J18" s="108">
        <v>0</v>
      </c>
      <c r="K18" s="116" t="s">
        <v>127</v>
      </c>
      <c r="L18" s="66" t="s">
        <v>20</v>
      </c>
      <c r="M18" s="67">
        <f>SUM(N18:S18)</f>
        <v>360.10500000000002</v>
      </c>
      <c r="N18" s="67">
        <v>360.10500000000002</v>
      </c>
      <c r="O18" s="68">
        <f>SUM(O19:O21)</f>
        <v>0</v>
      </c>
      <c r="P18" s="68">
        <f t="shared" ref="P18:Q18" si="11">SUM(P19:P21)</f>
        <v>0</v>
      </c>
      <c r="Q18" s="68">
        <f t="shared" si="11"/>
        <v>0</v>
      </c>
      <c r="R18" s="68">
        <f t="shared" ref="R18:S18" si="12">SUM(R19:R21)</f>
        <v>0</v>
      </c>
      <c r="S18" s="68">
        <f t="shared" si="12"/>
        <v>0</v>
      </c>
      <c r="T18" s="125" t="s">
        <v>25</v>
      </c>
    </row>
    <row r="19" spans="1:20" ht="18" customHeight="1" x14ac:dyDescent="0.2">
      <c r="A19" s="139"/>
      <c r="B19" s="112"/>
      <c r="C19" s="143"/>
      <c r="D19" s="129"/>
      <c r="E19" s="109"/>
      <c r="F19" s="128"/>
      <c r="G19" s="130"/>
      <c r="H19" s="128"/>
      <c r="I19" s="109"/>
      <c r="J19" s="109"/>
      <c r="K19" s="117"/>
      <c r="L19" s="74" t="s">
        <v>21</v>
      </c>
      <c r="M19" s="67">
        <f t="shared" ref="M19:M65" si="13">SUM(N19:S19)</f>
        <v>0</v>
      </c>
      <c r="N19" s="75">
        <v>0</v>
      </c>
      <c r="O19" s="76">
        <v>0</v>
      </c>
      <c r="P19" s="76">
        <v>0</v>
      </c>
      <c r="Q19" s="75">
        <v>0</v>
      </c>
      <c r="R19" s="75">
        <v>0</v>
      </c>
      <c r="S19" s="75">
        <v>0</v>
      </c>
      <c r="T19" s="126"/>
    </row>
    <row r="20" spans="1:20" ht="18" customHeight="1" x14ac:dyDescent="0.2">
      <c r="A20" s="139"/>
      <c r="B20" s="112"/>
      <c r="C20" s="143"/>
      <c r="D20" s="129"/>
      <c r="E20" s="109"/>
      <c r="F20" s="128"/>
      <c r="G20" s="130"/>
      <c r="H20" s="128"/>
      <c r="I20" s="109"/>
      <c r="J20" s="109"/>
      <c r="K20" s="117"/>
      <c r="L20" s="74" t="s">
        <v>22</v>
      </c>
      <c r="M20" s="67">
        <f t="shared" si="13"/>
        <v>352.90289999999999</v>
      </c>
      <c r="N20" s="75">
        <f>ROUND(N18*98%,5)</f>
        <v>352.90289999999999</v>
      </c>
      <c r="O20" s="76">
        <v>0</v>
      </c>
      <c r="P20" s="76">
        <v>0</v>
      </c>
      <c r="Q20" s="75">
        <v>0</v>
      </c>
      <c r="R20" s="75">
        <v>0</v>
      </c>
      <c r="S20" s="75">
        <v>0</v>
      </c>
      <c r="T20" s="126"/>
    </row>
    <row r="21" spans="1:20" ht="18" customHeight="1" x14ac:dyDescent="0.2">
      <c r="A21" s="139"/>
      <c r="B21" s="112"/>
      <c r="C21" s="143"/>
      <c r="D21" s="129"/>
      <c r="E21" s="110"/>
      <c r="F21" s="128"/>
      <c r="G21" s="130"/>
      <c r="H21" s="128"/>
      <c r="I21" s="110"/>
      <c r="J21" s="110"/>
      <c r="K21" s="118"/>
      <c r="L21" s="74" t="s">
        <v>23</v>
      </c>
      <c r="M21" s="67">
        <f t="shared" si="13"/>
        <v>7.2021000000000299</v>
      </c>
      <c r="N21" s="75">
        <f>N18-N20</f>
        <v>7.2021000000000299</v>
      </c>
      <c r="O21" s="75">
        <v>0</v>
      </c>
      <c r="P21" s="76">
        <v>0</v>
      </c>
      <c r="Q21" s="75">
        <v>0</v>
      </c>
      <c r="R21" s="75">
        <v>0</v>
      </c>
      <c r="S21" s="75">
        <v>0</v>
      </c>
      <c r="T21" s="126"/>
    </row>
    <row r="22" spans="1:20" ht="18" customHeight="1" x14ac:dyDescent="0.2">
      <c r="A22" s="127" t="s">
        <v>47</v>
      </c>
      <c r="B22" s="111" t="s">
        <v>70</v>
      </c>
      <c r="C22" s="128" t="s">
        <v>12</v>
      </c>
      <c r="D22" s="129">
        <f t="shared" ref="D22" si="14">SUM(E22:J25)</f>
        <v>9.1999999999999998E-2</v>
      </c>
      <c r="E22" s="108">
        <v>9.1999999999999998E-2</v>
      </c>
      <c r="F22" s="128">
        <v>0</v>
      </c>
      <c r="G22" s="130">
        <v>0</v>
      </c>
      <c r="H22" s="128">
        <v>0</v>
      </c>
      <c r="I22" s="108">
        <v>0</v>
      </c>
      <c r="J22" s="108">
        <v>0</v>
      </c>
      <c r="K22" s="116" t="s">
        <v>127</v>
      </c>
      <c r="L22" s="66" t="s">
        <v>20</v>
      </c>
      <c r="M22" s="67">
        <f t="shared" si="13"/>
        <v>747.63300000000004</v>
      </c>
      <c r="N22" s="67">
        <v>747.63300000000004</v>
      </c>
      <c r="O22" s="67">
        <f>SUM(O23:O25)</f>
        <v>0</v>
      </c>
      <c r="P22" s="68">
        <f t="shared" ref="P22:Q22" si="15">SUM(P23:P25)</f>
        <v>0</v>
      </c>
      <c r="Q22" s="67">
        <f t="shared" si="15"/>
        <v>0</v>
      </c>
      <c r="R22" s="67">
        <f t="shared" ref="R22:S22" si="16">SUM(R23:R25)</f>
        <v>0</v>
      </c>
      <c r="S22" s="67">
        <f t="shared" si="16"/>
        <v>0</v>
      </c>
      <c r="T22" s="125" t="s">
        <v>25</v>
      </c>
    </row>
    <row r="23" spans="1:20" ht="18" customHeight="1" x14ac:dyDescent="0.2">
      <c r="A23" s="139"/>
      <c r="B23" s="112"/>
      <c r="C23" s="143"/>
      <c r="D23" s="129"/>
      <c r="E23" s="109"/>
      <c r="F23" s="128"/>
      <c r="G23" s="130"/>
      <c r="H23" s="128"/>
      <c r="I23" s="109"/>
      <c r="J23" s="109"/>
      <c r="K23" s="117"/>
      <c r="L23" s="74" t="s">
        <v>21</v>
      </c>
      <c r="M23" s="67">
        <f t="shared" si="13"/>
        <v>0</v>
      </c>
      <c r="N23" s="75">
        <v>0</v>
      </c>
      <c r="O23" s="75">
        <v>0</v>
      </c>
      <c r="P23" s="76">
        <v>0</v>
      </c>
      <c r="Q23" s="75">
        <v>0</v>
      </c>
      <c r="R23" s="75">
        <v>0</v>
      </c>
      <c r="S23" s="75">
        <v>0</v>
      </c>
      <c r="T23" s="126"/>
    </row>
    <row r="24" spans="1:20" ht="18" customHeight="1" x14ac:dyDescent="0.2">
      <c r="A24" s="139"/>
      <c r="B24" s="112"/>
      <c r="C24" s="143"/>
      <c r="D24" s="129"/>
      <c r="E24" s="109"/>
      <c r="F24" s="128"/>
      <c r="G24" s="130"/>
      <c r="H24" s="128"/>
      <c r="I24" s="109"/>
      <c r="J24" s="109"/>
      <c r="K24" s="117"/>
      <c r="L24" s="74" t="s">
        <v>22</v>
      </c>
      <c r="M24" s="67">
        <f t="shared" si="13"/>
        <v>732.68034</v>
      </c>
      <c r="N24" s="75">
        <f>ROUND(N22*98%,5)</f>
        <v>732.68034</v>
      </c>
      <c r="O24" s="75">
        <v>0</v>
      </c>
      <c r="P24" s="76">
        <v>0</v>
      </c>
      <c r="Q24" s="75">
        <v>0</v>
      </c>
      <c r="R24" s="75">
        <v>0</v>
      </c>
      <c r="S24" s="75">
        <v>0</v>
      </c>
      <c r="T24" s="126"/>
    </row>
    <row r="25" spans="1:20" ht="18" customHeight="1" x14ac:dyDescent="0.2">
      <c r="A25" s="139"/>
      <c r="B25" s="112"/>
      <c r="C25" s="143"/>
      <c r="D25" s="129"/>
      <c r="E25" s="110"/>
      <c r="F25" s="128"/>
      <c r="G25" s="130"/>
      <c r="H25" s="128"/>
      <c r="I25" s="110"/>
      <c r="J25" s="110"/>
      <c r="K25" s="118"/>
      <c r="L25" s="74" t="s">
        <v>23</v>
      </c>
      <c r="M25" s="67">
        <f t="shared" si="13"/>
        <v>14.952660000000037</v>
      </c>
      <c r="N25" s="75">
        <f>N22-N24</f>
        <v>14.952660000000037</v>
      </c>
      <c r="O25" s="75">
        <v>0</v>
      </c>
      <c r="P25" s="76">
        <v>0</v>
      </c>
      <c r="Q25" s="75">
        <v>0</v>
      </c>
      <c r="R25" s="75">
        <v>0</v>
      </c>
      <c r="S25" s="75">
        <v>0</v>
      </c>
      <c r="T25" s="126"/>
    </row>
    <row r="26" spans="1:20" ht="18" customHeight="1" x14ac:dyDescent="0.2">
      <c r="A26" s="127" t="s">
        <v>48</v>
      </c>
      <c r="B26" s="111" t="s">
        <v>71</v>
      </c>
      <c r="C26" s="128" t="s">
        <v>12</v>
      </c>
      <c r="D26" s="129">
        <f t="shared" ref="D26" si="17">SUM(E26:J29)</f>
        <v>0.18</v>
      </c>
      <c r="E26" s="108">
        <v>0.18</v>
      </c>
      <c r="F26" s="128">
        <v>0</v>
      </c>
      <c r="G26" s="130">
        <v>0</v>
      </c>
      <c r="H26" s="128">
        <v>0</v>
      </c>
      <c r="I26" s="108">
        <v>0</v>
      </c>
      <c r="J26" s="108">
        <v>0</v>
      </c>
      <c r="K26" s="116" t="s">
        <v>127</v>
      </c>
      <c r="L26" s="66" t="s">
        <v>20</v>
      </c>
      <c r="M26" s="67">
        <f t="shared" si="13"/>
        <v>1726.347</v>
      </c>
      <c r="N26" s="67">
        <v>1726.347</v>
      </c>
      <c r="O26" s="67">
        <f>SUM(O27:O29)</f>
        <v>0</v>
      </c>
      <c r="P26" s="68">
        <f t="shared" ref="P26:Q26" si="18">SUM(P27:P29)</f>
        <v>0</v>
      </c>
      <c r="Q26" s="67">
        <f t="shared" si="18"/>
        <v>0</v>
      </c>
      <c r="R26" s="67">
        <f t="shared" ref="R26:S26" si="19">SUM(R27:R29)</f>
        <v>0</v>
      </c>
      <c r="S26" s="67">
        <f t="shared" si="19"/>
        <v>0</v>
      </c>
      <c r="T26" s="125" t="s">
        <v>25</v>
      </c>
    </row>
    <row r="27" spans="1:20" ht="18" customHeight="1" x14ac:dyDescent="0.2">
      <c r="A27" s="139"/>
      <c r="B27" s="112"/>
      <c r="C27" s="143"/>
      <c r="D27" s="129"/>
      <c r="E27" s="109"/>
      <c r="F27" s="128"/>
      <c r="G27" s="130"/>
      <c r="H27" s="128"/>
      <c r="I27" s="109"/>
      <c r="J27" s="109"/>
      <c r="K27" s="117"/>
      <c r="L27" s="74" t="s">
        <v>21</v>
      </c>
      <c r="M27" s="67">
        <f t="shared" si="13"/>
        <v>0</v>
      </c>
      <c r="N27" s="75">
        <v>0</v>
      </c>
      <c r="O27" s="75">
        <v>0</v>
      </c>
      <c r="P27" s="76">
        <v>0</v>
      </c>
      <c r="Q27" s="75">
        <v>0</v>
      </c>
      <c r="R27" s="75">
        <v>0</v>
      </c>
      <c r="S27" s="75">
        <v>0</v>
      </c>
      <c r="T27" s="126"/>
    </row>
    <row r="28" spans="1:20" ht="18" customHeight="1" x14ac:dyDescent="0.2">
      <c r="A28" s="139"/>
      <c r="B28" s="112"/>
      <c r="C28" s="143"/>
      <c r="D28" s="129"/>
      <c r="E28" s="109"/>
      <c r="F28" s="128"/>
      <c r="G28" s="130"/>
      <c r="H28" s="128"/>
      <c r="I28" s="109"/>
      <c r="J28" s="109"/>
      <c r="K28" s="117"/>
      <c r="L28" s="74" t="s">
        <v>22</v>
      </c>
      <c r="M28" s="67">
        <f t="shared" si="13"/>
        <v>1691.82006</v>
      </c>
      <c r="N28" s="75">
        <f>ROUND(N26*98%,5)</f>
        <v>1691.82006</v>
      </c>
      <c r="O28" s="75">
        <v>0</v>
      </c>
      <c r="P28" s="76">
        <v>0</v>
      </c>
      <c r="Q28" s="75">
        <v>0</v>
      </c>
      <c r="R28" s="75">
        <v>0</v>
      </c>
      <c r="S28" s="75">
        <v>0</v>
      </c>
      <c r="T28" s="126"/>
    </row>
    <row r="29" spans="1:20" ht="18" customHeight="1" x14ac:dyDescent="0.2">
      <c r="A29" s="139"/>
      <c r="B29" s="112"/>
      <c r="C29" s="143"/>
      <c r="D29" s="129"/>
      <c r="E29" s="110"/>
      <c r="F29" s="128"/>
      <c r="G29" s="130"/>
      <c r="H29" s="128"/>
      <c r="I29" s="110"/>
      <c r="J29" s="110"/>
      <c r="K29" s="118"/>
      <c r="L29" s="74" t="s">
        <v>23</v>
      </c>
      <c r="M29" s="67">
        <f t="shared" si="13"/>
        <v>34.526939999999968</v>
      </c>
      <c r="N29" s="75">
        <f>N26-N28</f>
        <v>34.526939999999968</v>
      </c>
      <c r="O29" s="75">
        <v>0</v>
      </c>
      <c r="P29" s="76">
        <v>0</v>
      </c>
      <c r="Q29" s="75">
        <v>0</v>
      </c>
      <c r="R29" s="75">
        <v>0</v>
      </c>
      <c r="S29" s="75">
        <v>0</v>
      </c>
      <c r="T29" s="126"/>
    </row>
    <row r="30" spans="1:20" ht="18" customHeight="1" x14ac:dyDescent="0.2">
      <c r="A30" s="127" t="s">
        <v>49</v>
      </c>
      <c r="B30" s="111" t="s">
        <v>72</v>
      </c>
      <c r="C30" s="128" t="s">
        <v>12</v>
      </c>
      <c r="D30" s="129">
        <f t="shared" ref="D30" si="20">SUM(E30:J33)</f>
        <v>5.2999999999999999E-2</v>
      </c>
      <c r="E30" s="108">
        <v>5.2999999999999999E-2</v>
      </c>
      <c r="F30" s="128">
        <v>0</v>
      </c>
      <c r="G30" s="130">
        <v>0</v>
      </c>
      <c r="H30" s="128">
        <v>0</v>
      </c>
      <c r="I30" s="108">
        <v>0</v>
      </c>
      <c r="J30" s="108">
        <v>0</v>
      </c>
      <c r="K30" s="116" t="s">
        <v>127</v>
      </c>
      <c r="L30" s="66" t="s">
        <v>20</v>
      </c>
      <c r="M30" s="67">
        <f t="shared" si="13"/>
        <v>848.48400000000004</v>
      </c>
      <c r="N30" s="67">
        <f>SUM(N31:N33)</f>
        <v>848.48400000000004</v>
      </c>
      <c r="O30" s="67">
        <f>SUM(O31:O33)</f>
        <v>0</v>
      </c>
      <c r="P30" s="68">
        <f t="shared" ref="P30:Q30" si="21">SUM(P31:P33)</f>
        <v>0</v>
      </c>
      <c r="Q30" s="67">
        <f t="shared" si="21"/>
        <v>0</v>
      </c>
      <c r="R30" s="67">
        <f t="shared" ref="R30:S30" si="22">SUM(R31:R33)</f>
        <v>0</v>
      </c>
      <c r="S30" s="67">
        <f t="shared" si="22"/>
        <v>0</v>
      </c>
      <c r="T30" s="125" t="s">
        <v>25</v>
      </c>
    </row>
    <row r="31" spans="1:20" ht="18" customHeight="1" x14ac:dyDescent="0.2">
      <c r="A31" s="139"/>
      <c r="B31" s="112"/>
      <c r="C31" s="143"/>
      <c r="D31" s="129"/>
      <c r="E31" s="109"/>
      <c r="F31" s="128"/>
      <c r="G31" s="130"/>
      <c r="H31" s="128"/>
      <c r="I31" s="109"/>
      <c r="J31" s="109"/>
      <c r="K31" s="117"/>
      <c r="L31" s="74" t="s">
        <v>21</v>
      </c>
      <c r="M31" s="67">
        <f t="shared" si="13"/>
        <v>0</v>
      </c>
      <c r="N31" s="75">
        <v>0</v>
      </c>
      <c r="O31" s="75">
        <v>0</v>
      </c>
      <c r="P31" s="76">
        <v>0</v>
      </c>
      <c r="Q31" s="75">
        <v>0</v>
      </c>
      <c r="R31" s="75">
        <v>0</v>
      </c>
      <c r="S31" s="75">
        <v>0</v>
      </c>
      <c r="T31" s="126"/>
    </row>
    <row r="32" spans="1:20" ht="18" customHeight="1" x14ac:dyDescent="0.2">
      <c r="A32" s="139"/>
      <c r="B32" s="112"/>
      <c r="C32" s="143"/>
      <c r="D32" s="129"/>
      <c r="E32" s="109"/>
      <c r="F32" s="128"/>
      <c r="G32" s="130"/>
      <c r="H32" s="128"/>
      <c r="I32" s="109"/>
      <c r="J32" s="109"/>
      <c r="K32" s="117"/>
      <c r="L32" s="74" t="s">
        <v>22</v>
      </c>
      <c r="M32" s="67">
        <f t="shared" si="13"/>
        <v>0</v>
      </c>
      <c r="N32" s="75">
        <v>0</v>
      </c>
      <c r="O32" s="75">
        <v>0</v>
      </c>
      <c r="P32" s="76">
        <v>0</v>
      </c>
      <c r="Q32" s="75">
        <v>0</v>
      </c>
      <c r="R32" s="75">
        <v>0</v>
      </c>
      <c r="S32" s="75">
        <v>0</v>
      </c>
      <c r="T32" s="126"/>
    </row>
    <row r="33" spans="1:20" ht="18" customHeight="1" x14ac:dyDescent="0.2">
      <c r="A33" s="139"/>
      <c r="B33" s="112"/>
      <c r="C33" s="143"/>
      <c r="D33" s="129"/>
      <c r="E33" s="110"/>
      <c r="F33" s="128"/>
      <c r="G33" s="130"/>
      <c r="H33" s="128"/>
      <c r="I33" s="110"/>
      <c r="J33" s="110"/>
      <c r="K33" s="118"/>
      <c r="L33" s="74" t="s">
        <v>23</v>
      </c>
      <c r="M33" s="67">
        <f t="shared" si="13"/>
        <v>848.48400000000004</v>
      </c>
      <c r="N33" s="75">
        <v>848.48400000000004</v>
      </c>
      <c r="O33" s="75">
        <v>0</v>
      </c>
      <c r="P33" s="76">
        <v>0</v>
      </c>
      <c r="Q33" s="75">
        <v>0</v>
      </c>
      <c r="R33" s="75">
        <v>0</v>
      </c>
      <c r="S33" s="75">
        <v>0</v>
      </c>
      <c r="T33" s="126"/>
    </row>
    <row r="34" spans="1:20" ht="18" customHeight="1" x14ac:dyDescent="0.2">
      <c r="A34" s="127" t="s">
        <v>50</v>
      </c>
      <c r="B34" s="111" t="s">
        <v>130</v>
      </c>
      <c r="C34" s="128" t="s">
        <v>12</v>
      </c>
      <c r="D34" s="129">
        <f t="shared" ref="D34" si="23">SUM(E34:J37)</f>
        <v>6.0999999999999999E-2</v>
      </c>
      <c r="E34" s="108">
        <v>6.0999999999999999E-2</v>
      </c>
      <c r="F34" s="128">
        <v>0</v>
      </c>
      <c r="G34" s="130">
        <v>0</v>
      </c>
      <c r="H34" s="128">
        <v>0</v>
      </c>
      <c r="I34" s="108">
        <v>0</v>
      </c>
      <c r="J34" s="108">
        <v>0</v>
      </c>
      <c r="K34" s="116" t="s">
        <v>127</v>
      </c>
      <c r="L34" s="66" t="s">
        <v>20</v>
      </c>
      <c r="M34" s="67">
        <f t="shared" si="13"/>
        <v>1527.8979999999999</v>
      </c>
      <c r="N34" s="67">
        <f>SUM(N35:N37)</f>
        <v>1527.8979999999999</v>
      </c>
      <c r="O34" s="67">
        <f>SUM(O35:O37)</f>
        <v>0</v>
      </c>
      <c r="P34" s="68">
        <f t="shared" ref="P34:Q34" si="24">SUM(P35:P37)</f>
        <v>0</v>
      </c>
      <c r="Q34" s="67">
        <f t="shared" si="24"/>
        <v>0</v>
      </c>
      <c r="R34" s="67">
        <f t="shared" ref="R34:S34" si="25">SUM(R35:R37)</f>
        <v>0</v>
      </c>
      <c r="S34" s="67">
        <f t="shared" si="25"/>
        <v>0</v>
      </c>
      <c r="T34" s="125" t="s">
        <v>25</v>
      </c>
    </row>
    <row r="35" spans="1:20" ht="18" customHeight="1" x14ac:dyDescent="0.2">
      <c r="A35" s="139"/>
      <c r="B35" s="112"/>
      <c r="C35" s="143"/>
      <c r="D35" s="129"/>
      <c r="E35" s="109"/>
      <c r="F35" s="128"/>
      <c r="G35" s="130"/>
      <c r="H35" s="128"/>
      <c r="I35" s="109"/>
      <c r="J35" s="109"/>
      <c r="K35" s="117"/>
      <c r="L35" s="74" t="s">
        <v>21</v>
      </c>
      <c r="M35" s="67">
        <f t="shared" si="13"/>
        <v>0</v>
      </c>
      <c r="N35" s="75">
        <v>0</v>
      </c>
      <c r="O35" s="75">
        <v>0</v>
      </c>
      <c r="P35" s="76">
        <v>0</v>
      </c>
      <c r="Q35" s="75">
        <v>0</v>
      </c>
      <c r="R35" s="75">
        <v>0</v>
      </c>
      <c r="S35" s="75">
        <v>0</v>
      </c>
      <c r="T35" s="126"/>
    </row>
    <row r="36" spans="1:20" ht="18" customHeight="1" x14ac:dyDescent="0.2">
      <c r="A36" s="139"/>
      <c r="B36" s="112"/>
      <c r="C36" s="143"/>
      <c r="D36" s="129"/>
      <c r="E36" s="109"/>
      <c r="F36" s="128"/>
      <c r="G36" s="130"/>
      <c r="H36" s="128"/>
      <c r="I36" s="109"/>
      <c r="J36" s="109"/>
      <c r="K36" s="117"/>
      <c r="L36" s="74" t="s">
        <v>22</v>
      </c>
      <c r="M36" s="67">
        <f t="shared" si="13"/>
        <v>0</v>
      </c>
      <c r="N36" s="75">
        <v>0</v>
      </c>
      <c r="O36" s="75">
        <v>0</v>
      </c>
      <c r="P36" s="76">
        <v>0</v>
      </c>
      <c r="Q36" s="75">
        <v>0</v>
      </c>
      <c r="R36" s="75">
        <v>0</v>
      </c>
      <c r="S36" s="75">
        <v>0</v>
      </c>
      <c r="T36" s="126"/>
    </row>
    <row r="37" spans="1:20" ht="18" customHeight="1" x14ac:dyDescent="0.2">
      <c r="A37" s="139"/>
      <c r="B37" s="112"/>
      <c r="C37" s="143"/>
      <c r="D37" s="129"/>
      <c r="E37" s="110"/>
      <c r="F37" s="128"/>
      <c r="G37" s="130"/>
      <c r="H37" s="128"/>
      <c r="I37" s="110"/>
      <c r="J37" s="110"/>
      <c r="K37" s="118"/>
      <c r="L37" s="74" t="s">
        <v>23</v>
      </c>
      <c r="M37" s="67">
        <f t="shared" si="13"/>
        <v>1527.8979999999999</v>
      </c>
      <c r="N37" s="75">
        <v>1527.8979999999999</v>
      </c>
      <c r="O37" s="75">
        <v>0</v>
      </c>
      <c r="P37" s="76">
        <v>0</v>
      </c>
      <c r="Q37" s="75">
        <v>0</v>
      </c>
      <c r="R37" s="75">
        <v>0</v>
      </c>
      <c r="S37" s="75">
        <v>0</v>
      </c>
      <c r="T37" s="126"/>
    </row>
    <row r="38" spans="1:20" ht="18" customHeight="1" x14ac:dyDescent="0.2">
      <c r="A38" s="127" t="s">
        <v>51</v>
      </c>
      <c r="B38" s="111" t="s">
        <v>73</v>
      </c>
      <c r="C38" s="128" t="s">
        <v>12</v>
      </c>
      <c r="D38" s="129">
        <f t="shared" ref="D38" si="26">SUM(E38:J41)</f>
        <v>3.1E-2</v>
      </c>
      <c r="E38" s="108">
        <v>3.1E-2</v>
      </c>
      <c r="F38" s="128">
        <v>0</v>
      </c>
      <c r="G38" s="130">
        <v>0</v>
      </c>
      <c r="H38" s="128">
        <v>0</v>
      </c>
      <c r="I38" s="108">
        <v>0</v>
      </c>
      <c r="J38" s="108">
        <v>0</v>
      </c>
      <c r="K38" s="116" t="s">
        <v>127</v>
      </c>
      <c r="L38" s="66" t="s">
        <v>20</v>
      </c>
      <c r="M38" s="67">
        <f t="shared" si="13"/>
        <v>91.944999999999993</v>
      </c>
      <c r="N38" s="67">
        <f>SUM(N39:N41)</f>
        <v>91.944999999999993</v>
      </c>
      <c r="O38" s="67">
        <f>SUM(O39:O41)</f>
        <v>0</v>
      </c>
      <c r="P38" s="68">
        <f t="shared" ref="P38:Q38" si="27">SUM(P39:P41)</f>
        <v>0</v>
      </c>
      <c r="Q38" s="67">
        <f t="shared" si="27"/>
        <v>0</v>
      </c>
      <c r="R38" s="67">
        <f t="shared" ref="R38:S38" si="28">SUM(R39:R41)</f>
        <v>0</v>
      </c>
      <c r="S38" s="67">
        <f t="shared" si="28"/>
        <v>0</v>
      </c>
      <c r="T38" s="125" t="s">
        <v>25</v>
      </c>
    </row>
    <row r="39" spans="1:20" ht="18" customHeight="1" x14ac:dyDescent="0.2">
      <c r="A39" s="139"/>
      <c r="B39" s="112"/>
      <c r="C39" s="143"/>
      <c r="D39" s="129"/>
      <c r="E39" s="109"/>
      <c r="F39" s="128"/>
      <c r="G39" s="130"/>
      <c r="H39" s="128"/>
      <c r="I39" s="109"/>
      <c r="J39" s="109"/>
      <c r="K39" s="117"/>
      <c r="L39" s="74" t="s">
        <v>21</v>
      </c>
      <c r="M39" s="67">
        <f t="shared" si="13"/>
        <v>0</v>
      </c>
      <c r="N39" s="75">
        <v>0</v>
      </c>
      <c r="O39" s="75">
        <v>0</v>
      </c>
      <c r="P39" s="76">
        <v>0</v>
      </c>
      <c r="Q39" s="75">
        <v>0</v>
      </c>
      <c r="R39" s="75">
        <v>0</v>
      </c>
      <c r="S39" s="75">
        <v>0</v>
      </c>
      <c r="T39" s="126"/>
    </row>
    <row r="40" spans="1:20" ht="18" customHeight="1" x14ac:dyDescent="0.2">
      <c r="A40" s="139"/>
      <c r="B40" s="112"/>
      <c r="C40" s="143"/>
      <c r="D40" s="129"/>
      <c r="E40" s="109"/>
      <c r="F40" s="128"/>
      <c r="G40" s="130"/>
      <c r="H40" s="128"/>
      <c r="I40" s="109"/>
      <c r="J40" s="109"/>
      <c r="K40" s="117"/>
      <c r="L40" s="74" t="s">
        <v>22</v>
      </c>
      <c r="M40" s="67">
        <f t="shared" si="13"/>
        <v>0</v>
      </c>
      <c r="N40" s="75">
        <v>0</v>
      </c>
      <c r="O40" s="75">
        <v>0</v>
      </c>
      <c r="P40" s="76">
        <v>0</v>
      </c>
      <c r="Q40" s="75">
        <v>0</v>
      </c>
      <c r="R40" s="75">
        <v>0</v>
      </c>
      <c r="S40" s="75">
        <v>0</v>
      </c>
      <c r="T40" s="126"/>
    </row>
    <row r="41" spans="1:20" ht="18" customHeight="1" x14ac:dyDescent="0.2">
      <c r="A41" s="139"/>
      <c r="B41" s="112"/>
      <c r="C41" s="143"/>
      <c r="D41" s="129"/>
      <c r="E41" s="110"/>
      <c r="F41" s="128"/>
      <c r="G41" s="130"/>
      <c r="H41" s="128"/>
      <c r="I41" s="110"/>
      <c r="J41" s="110"/>
      <c r="K41" s="118"/>
      <c r="L41" s="74" t="s">
        <v>23</v>
      </c>
      <c r="M41" s="67">
        <f t="shared" si="13"/>
        <v>91.944999999999993</v>
      </c>
      <c r="N41" s="75">
        <v>91.944999999999993</v>
      </c>
      <c r="O41" s="75">
        <v>0</v>
      </c>
      <c r="P41" s="76">
        <v>0</v>
      </c>
      <c r="Q41" s="75">
        <v>0</v>
      </c>
      <c r="R41" s="75">
        <v>0</v>
      </c>
      <c r="S41" s="75">
        <v>0</v>
      </c>
      <c r="T41" s="126"/>
    </row>
    <row r="42" spans="1:20" ht="18" customHeight="1" x14ac:dyDescent="0.2">
      <c r="A42" s="127" t="s">
        <v>61</v>
      </c>
      <c r="B42" s="111" t="s">
        <v>109</v>
      </c>
      <c r="C42" s="128" t="s">
        <v>15</v>
      </c>
      <c r="D42" s="129">
        <f t="shared" ref="D42" si="29">SUM(E42:J45)</f>
        <v>2</v>
      </c>
      <c r="E42" s="108">
        <v>2</v>
      </c>
      <c r="F42" s="128">
        <v>0</v>
      </c>
      <c r="G42" s="130">
        <v>0</v>
      </c>
      <c r="H42" s="128">
        <v>0</v>
      </c>
      <c r="I42" s="108">
        <v>0</v>
      </c>
      <c r="J42" s="108">
        <v>0</v>
      </c>
      <c r="K42" s="116" t="s">
        <v>127</v>
      </c>
      <c r="L42" s="66" t="s">
        <v>20</v>
      </c>
      <c r="M42" s="67">
        <f t="shared" si="13"/>
        <v>551.13504</v>
      </c>
      <c r="N42" s="67">
        <f>SUM(N43:N45)</f>
        <v>551.13504</v>
      </c>
      <c r="O42" s="67">
        <f>SUM(O43:O45)</f>
        <v>0</v>
      </c>
      <c r="P42" s="68">
        <f t="shared" ref="P42:Q42" si="30">SUM(P43:P45)</f>
        <v>0</v>
      </c>
      <c r="Q42" s="67">
        <f t="shared" si="30"/>
        <v>0</v>
      </c>
      <c r="R42" s="67">
        <f t="shared" ref="R42:S42" si="31">SUM(R43:R45)</f>
        <v>0</v>
      </c>
      <c r="S42" s="67">
        <f t="shared" si="31"/>
        <v>0</v>
      </c>
      <c r="T42" s="125" t="s">
        <v>25</v>
      </c>
    </row>
    <row r="43" spans="1:20" ht="18" customHeight="1" x14ac:dyDescent="0.2">
      <c r="A43" s="139"/>
      <c r="B43" s="112"/>
      <c r="C43" s="143"/>
      <c r="D43" s="129"/>
      <c r="E43" s="109"/>
      <c r="F43" s="128"/>
      <c r="G43" s="130"/>
      <c r="H43" s="128"/>
      <c r="I43" s="109"/>
      <c r="J43" s="109"/>
      <c r="K43" s="117"/>
      <c r="L43" s="74" t="s">
        <v>21</v>
      </c>
      <c r="M43" s="67">
        <f t="shared" si="13"/>
        <v>0</v>
      </c>
      <c r="N43" s="77">
        <v>0</v>
      </c>
      <c r="O43" s="75">
        <v>0</v>
      </c>
      <c r="P43" s="76">
        <v>0</v>
      </c>
      <c r="Q43" s="75">
        <v>0</v>
      </c>
      <c r="R43" s="75">
        <v>0</v>
      </c>
      <c r="S43" s="75">
        <v>0</v>
      </c>
      <c r="T43" s="126"/>
    </row>
    <row r="44" spans="1:20" ht="18" customHeight="1" x14ac:dyDescent="0.2">
      <c r="A44" s="139"/>
      <c r="B44" s="112"/>
      <c r="C44" s="143"/>
      <c r="D44" s="129"/>
      <c r="E44" s="109"/>
      <c r="F44" s="128"/>
      <c r="G44" s="130"/>
      <c r="H44" s="128"/>
      <c r="I44" s="109"/>
      <c r="J44" s="109"/>
      <c r="K44" s="117"/>
      <c r="L44" s="74" t="s">
        <v>22</v>
      </c>
      <c r="M44" s="78">
        <f t="shared" si="13"/>
        <v>213.16669999999999</v>
      </c>
      <c r="N44" s="79">
        <v>213.16669999999999</v>
      </c>
      <c r="O44" s="80">
        <v>0</v>
      </c>
      <c r="P44" s="76">
        <v>0</v>
      </c>
      <c r="Q44" s="75">
        <v>0</v>
      </c>
      <c r="R44" s="75">
        <v>0</v>
      </c>
      <c r="S44" s="75">
        <v>0</v>
      </c>
      <c r="T44" s="126"/>
    </row>
    <row r="45" spans="1:20" ht="18" customHeight="1" x14ac:dyDescent="0.2">
      <c r="A45" s="139"/>
      <c r="B45" s="112"/>
      <c r="C45" s="143"/>
      <c r="D45" s="129"/>
      <c r="E45" s="110"/>
      <c r="F45" s="128"/>
      <c r="G45" s="130"/>
      <c r="H45" s="128"/>
      <c r="I45" s="110"/>
      <c r="J45" s="110"/>
      <c r="K45" s="118"/>
      <c r="L45" s="74" t="s">
        <v>23</v>
      </c>
      <c r="M45" s="78">
        <f t="shared" si="13"/>
        <v>337.96834000000001</v>
      </c>
      <c r="N45" s="79">
        <v>337.96834000000001</v>
      </c>
      <c r="O45" s="80">
        <v>0</v>
      </c>
      <c r="P45" s="76">
        <v>0</v>
      </c>
      <c r="Q45" s="75">
        <v>0</v>
      </c>
      <c r="R45" s="75">
        <v>0</v>
      </c>
      <c r="S45" s="75">
        <v>0</v>
      </c>
      <c r="T45" s="126"/>
    </row>
    <row r="46" spans="1:20" ht="18" customHeight="1" x14ac:dyDescent="0.2">
      <c r="A46" s="127" t="s">
        <v>90</v>
      </c>
      <c r="B46" s="111" t="s">
        <v>92</v>
      </c>
      <c r="C46" s="128" t="s">
        <v>12</v>
      </c>
      <c r="D46" s="129">
        <f t="shared" ref="D46" si="32">SUM(E46:J49)</f>
        <v>0.29559999999999997</v>
      </c>
      <c r="E46" s="108">
        <v>0</v>
      </c>
      <c r="F46" s="128">
        <v>0.29559999999999997</v>
      </c>
      <c r="G46" s="130">
        <v>0</v>
      </c>
      <c r="H46" s="128">
        <v>0</v>
      </c>
      <c r="I46" s="108">
        <v>0</v>
      </c>
      <c r="J46" s="108">
        <v>0</v>
      </c>
      <c r="K46" s="116" t="s">
        <v>127</v>
      </c>
      <c r="L46" s="66" t="s">
        <v>20</v>
      </c>
      <c r="M46" s="78">
        <f t="shared" si="13"/>
        <v>5826.6350000000002</v>
      </c>
      <c r="N46" s="67">
        <f>SUM(N47:N49)</f>
        <v>0</v>
      </c>
      <c r="O46" s="81">
        <f>SUM(O47:O49)</f>
        <v>5826.6350000000002</v>
      </c>
      <c r="P46" s="68">
        <f t="shared" ref="P46:Q46" si="33">SUM(P47:P49)</f>
        <v>0</v>
      </c>
      <c r="Q46" s="67">
        <f t="shared" si="33"/>
        <v>0</v>
      </c>
      <c r="R46" s="67">
        <f t="shared" ref="R46:S46" si="34">SUM(R47:R49)</f>
        <v>0</v>
      </c>
      <c r="S46" s="67">
        <f t="shared" si="34"/>
        <v>0</v>
      </c>
      <c r="T46" s="125" t="s">
        <v>25</v>
      </c>
    </row>
    <row r="47" spans="1:20" ht="18" customHeight="1" x14ac:dyDescent="0.2">
      <c r="A47" s="139"/>
      <c r="B47" s="112"/>
      <c r="C47" s="143"/>
      <c r="D47" s="129"/>
      <c r="E47" s="109"/>
      <c r="F47" s="128"/>
      <c r="G47" s="130"/>
      <c r="H47" s="128"/>
      <c r="I47" s="109"/>
      <c r="J47" s="109"/>
      <c r="K47" s="117"/>
      <c r="L47" s="74" t="s">
        <v>21</v>
      </c>
      <c r="M47" s="67">
        <f t="shared" si="13"/>
        <v>0</v>
      </c>
      <c r="N47" s="75">
        <v>0</v>
      </c>
      <c r="O47" s="75">
        <v>0</v>
      </c>
      <c r="P47" s="76">
        <v>0</v>
      </c>
      <c r="Q47" s="75">
        <v>0</v>
      </c>
      <c r="R47" s="75">
        <v>0</v>
      </c>
      <c r="S47" s="75">
        <v>0</v>
      </c>
      <c r="T47" s="126"/>
    </row>
    <row r="48" spans="1:20" ht="18" customHeight="1" x14ac:dyDescent="0.2">
      <c r="A48" s="139"/>
      <c r="B48" s="112"/>
      <c r="C48" s="143"/>
      <c r="D48" s="129"/>
      <c r="E48" s="109"/>
      <c r="F48" s="128"/>
      <c r="G48" s="130"/>
      <c r="H48" s="128"/>
      <c r="I48" s="109"/>
      <c r="J48" s="109"/>
      <c r="K48" s="117"/>
      <c r="L48" s="74" t="s">
        <v>22</v>
      </c>
      <c r="M48" s="67">
        <f t="shared" si="13"/>
        <v>5680.8339400000004</v>
      </c>
      <c r="N48" s="75">
        <v>0</v>
      </c>
      <c r="O48" s="75">
        <v>5680.8339400000004</v>
      </c>
      <c r="P48" s="76">
        <v>0</v>
      </c>
      <c r="Q48" s="75">
        <v>0</v>
      </c>
      <c r="R48" s="75">
        <v>0</v>
      </c>
      <c r="S48" s="75">
        <v>0</v>
      </c>
      <c r="T48" s="126"/>
    </row>
    <row r="49" spans="1:20" ht="18" customHeight="1" x14ac:dyDescent="0.2">
      <c r="A49" s="139"/>
      <c r="B49" s="112"/>
      <c r="C49" s="143"/>
      <c r="D49" s="129"/>
      <c r="E49" s="110"/>
      <c r="F49" s="128"/>
      <c r="G49" s="130"/>
      <c r="H49" s="128"/>
      <c r="I49" s="110"/>
      <c r="J49" s="110"/>
      <c r="K49" s="118"/>
      <c r="L49" s="74" t="s">
        <v>23</v>
      </c>
      <c r="M49" s="67">
        <f t="shared" si="13"/>
        <v>145.80106000000001</v>
      </c>
      <c r="N49" s="75">
        <v>0</v>
      </c>
      <c r="O49" s="75">
        <v>145.80106000000001</v>
      </c>
      <c r="P49" s="76">
        <v>0</v>
      </c>
      <c r="Q49" s="75">
        <v>0</v>
      </c>
      <c r="R49" s="75">
        <v>0</v>
      </c>
      <c r="S49" s="75">
        <v>0</v>
      </c>
      <c r="T49" s="126"/>
    </row>
    <row r="50" spans="1:20" ht="18" customHeight="1" x14ac:dyDescent="0.2">
      <c r="A50" s="127" t="s">
        <v>91</v>
      </c>
      <c r="B50" s="111" t="s">
        <v>93</v>
      </c>
      <c r="C50" s="128" t="s">
        <v>12</v>
      </c>
      <c r="D50" s="129">
        <f t="shared" ref="D50" si="35">SUM(E50:J53)</f>
        <v>8.7999999999999995E-2</v>
      </c>
      <c r="E50" s="108">
        <v>0</v>
      </c>
      <c r="F50" s="128">
        <v>8.7999999999999995E-2</v>
      </c>
      <c r="G50" s="130">
        <v>0</v>
      </c>
      <c r="H50" s="128">
        <v>0</v>
      </c>
      <c r="I50" s="108">
        <v>0</v>
      </c>
      <c r="J50" s="108">
        <v>0</v>
      </c>
      <c r="K50" s="116" t="s">
        <v>127</v>
      </c>
      <c r="L50" s="66" t="s">
        <v>20</v>
      </c>
      <c r="M50" s="67">
        <f t="shared" si="13"/>
        <v>1004.047</v>
      </c>
      <c r="N50" s="67">
        <f>SUM(N51:N53)</f>
        <v>0</v>
      </c>
      <c r="O50" s="67">
        <f>SUM(O51:O53)</f>
        <v>1004.047</v>
      </c>
      <c r="P50" s="68">
        <f t="shared" ref="P50:Q50" si="36">SUM(P51:P53)</f>
        <v>0</v>
      </c>
      <c r="Q50" s="67">
        <f t="shared" si="36"/>
        <v>0</v>
      </c>
      <c r="R50" s="67">
        <f t="shared" ref="R50:S50" si="37">SUM(R51:R53)</f>
        <v>0</v>
      </c>
      <c r="S50" s="67">
        <f t="shared" si="37"/>
        <v>0</v>
      </c>
      <c r="T50" s="125" t="s">
        <v>25</v>
      </c>
    </row>
    <row r="51" spans="1:20" ht="18" customHeight="1" x14ac:dyDescent="0.2">
      <c r="A51" s="139"/>
      <c r="B51" s="112"/>
      <c r="C51" s="143"/>
      <c r="D51" s="129"/>
      <c r="E51" s="109"/>
      <c r="F51" s="128"/>
      <c r="G51" s="130"/>
      <c r="H51" s="128"/>
      <c r="I51" s="109"/>
      <c r="J51" s="109"/>
      <c r="K51" s="117"/>
      <c r="L51" s="74" t="s">
        <v>21</v>
      </c>
      <c r="M51" s="67">
        <f t="shared" si="13"/>
        <v>0</v>
      </c>
      <c r="N51" s="75">
        <v>0</v>
      </c>
      <c r="O51" s="75">
        <v>0</v>
      </c>
      <c r="P51" s="76">
        <v>0</v>
      </c>
      <c r="Q51" s="75">
        <v>0</v>
      </c>
      <c r="R51" s="75">
        <v>0</v>
      </c>
      <c r="S51" s="75">
        <v>0</v>
      </c>
      <c r="T51" s="126"/>
    </row>
    <row r="52" spans="1:20" ht="18" customHeight="1" x14ac:dyDescent="0.2">
      <c r="A52" s="139"/>
      <c r="B52" s="112"/>
      <c r="C52" s="143"/>
      <c r="D52" s="129"/>
      <c r="E52" s="109"/>
      <c r="F52" s="128"/>
      <c r="G52" s="130"/>
      <c r="H52" s="128"/>
      <c r="I52" s="109"/>
      <c r="J52" s="109"/>
      <c r="K52" s="117"/>
      <c r="L52" s="74" t="s">
        <v>22</v>
      </c>
      <c r="M52" s="67">
        <f t="shared" si="13"/>
        <v>983.96605999999997</v>
      </c>
      <c r="N52" s="75">
        <v>0</v>
      </c>
      <c r="O52" s="75">
        <v>983.96605999999997</v>
      </c>
      <c r="P52" s="76">
        <v>0</v>
      </c>
      <c r="Q52" s="75">
        <v>0</v>
      </c>
      <c r="R52" s="75">
        <v>0</v>
      </c>
      <c r="S52" s="75">
        <v>0</v>
      </c>
      <c r="T52" s="126"/>
    </row>
    <row r="53" spans="1:20" ht="18" customHeight="1" x14ac:dyDescent="0.2">
      <c r="A53" s="139"/>
      <c r="B53" s="112"/>
      <c r="C53" s="143"/>
      <c r="D53" s="129"/>
      <c r="E53" s="110"/>
      <c r="F53" s="128"/>
      <c r="G53" s="130"/>
      <c r="H53" s="128"/>
      <c r="I53" s="110"/>
      <c r="J53" s="110"/>
      <c r="K53" s="118"/>
      <c r="L53" s="74" t="s">
        <v>23</v>
      </c>
      <c r="M53" s="67">
        <f t="shared" si="13"/>
        <v>20.080939999999998</v>
      </c>
      <c r="N53" s="75">
        <v>0</v>
      </c>
      <c r="O53" s="75">
        <v>20.080939999999998</v>
      </c>
      <c r="P53" s="76">
        <v>0</v>
      </c>
      <c r="Q53" s="75">
        <v>0</v>
      </c>
      <c r="R53" s="75">
        <v>0</v>
      </c>
      <c r="S53" s="75">
        <v>0</v>
      </c>
      <c r="T53" s="126"/>
    </row>
    <row r="54" spans="1:20" ht="18" customHeight="1" x14ac:dyDescent="0.2">
      <c r="A54" s="127" t="s">
        <v>107</v>
      </c>
      <c r="B54" s="111" t="s">
        <v>106</v>
      </c>
      <c r="C54" s="128" t="s">
        <v>15</v>
      </c>
      <c r="D54" s="129">
        <f t="shared" ref="D54" si="38">SUM(E54:J57)</f>
        <v>1</v>
      </c>
      <c r="E54" s="128">
        <v>0</v>
      </c>
      <c r="F54" s="128">
        <v>1</v>
      </c>
      <c r="G54" s="130">
        <v>0</v>
      </c>
      <c r="H54" s="128">
        <v>0</v>
      </c>
      <c r="I54" s="108">
        <v>0</v>
      </c>
      <c r="J54" s="108">
        <v>0</v>
      </c>
      <c r="K54" s="116" t="s">
        <v>127</v>
      </c>
      <c r="L54" s="66" t="s">
        <v>20</v>
      </c>
      <c r="M54" s="67">
        <f t="shared" si="13"/>
        <v>345.08199999999999</v>
      </c>
      <c r="N54" s="67">
        <f>SUM(N55:N57)</f>
        <v>0</v>
      </c>
      <c r="O54" s="67">
        <f>SUM(O55:O57)</f>
        <v>345.08199999999999</v>
      </c>
      <c r="P54" s="68">
        <f t="shared" ref="P54:Q54" si="39">SUM(P55:P57)</f>
        <v>0</v>
      </c>
      <c r="Q54" s="67">
        <f t="shared" si="39"/>
        <v>0</v>
      </c>
      <c r="R54" s="67">
        <f>SUM(R55:R57)</f>
        <v>0</v>
      </c>
      <c r="S54" s="67">
        <f>SUM(S55:S57)</f>
        <v>0</v>
      </c>
      <c r="T54" s="125" t="s">
        <v>25</v>
      </c>
    </row>
    <row r="55" spans="1:20" ht="18" customHeight="1" x14ac:dyDescent="0.2">
      <c r="A55" s="139"/>
      <c r="B55" s="112"/>
      <c r="C55" s="128"/>
      <c r="D55" s="129"/>
      <c r="E55" s="128"/>
      <c r="F55" s="128"/>
      <c r="G55" s="130"/>
      <c r="H55" s="128"/>
      <c r="I55" s="109"/>
      <c r="J55" s="109"/>
      <c r="K55" s="117"/>
      <c r="L55" s="74" t="s">
        <v>21</v>
      </c>
      <c r="M55" s="67">
        <f t="shared" si="13"/>
        <v>0</v>
      </c>
      <c r="N55" s="75">
        <v>0</v>
      </c>
      <c r="O55" s="75">
        <v>0</v>
      </c>
      <c r="P55" s="76">
        <v>0</v>
      </c>
      <c r="Q55" s="75">
        <v>0</v>
      </c>
      <c r="R55" s="75">
        <v>0</v>
      </c>
      <c r="S55" s="75">
        <v>0</v>
      </c>
      <c r="T55" s="126"/>
    </row>
    <row r="56" spans="1:20" ht="18" customHeight="1" x14ac:dyDescent="0.2">
      <c r="A56" s="139"/>
      <c r="B56" s="112"/>
      <c r="C56" s="128"/>
      <c r="D56" s="129"/>
      <c r="E56" s="128"/>
      <c r="F56" s="128"/>
      <c r="G56" s="130"/>
      <c r="H56" s="128"/>
      <c r="I56" s="109"/>
      <c r="J56" s="109"/>
      <c r="K56" s="117"/>
      <c r="L56" s="74" t="s">
        <v>22</v>
      </c>
      <c r="M56" s="67">
        <f t="shared" si="13"/>
        <v>0</v>
      </c>
      <c r="N56" s="82">
        <v>0</v>
      </c>
      <c r="O56" s="75">
        <v>0</v>
      </c>
      <c r="P56" s="76">
        <v>0</v>
      </c>
      <c r="Q56" s="75">
        <v>0</v>
      </c>
      <c r="R56" s="75">
        <v>0</v>
      </c>
      <c r="S56" s="75">
        <v>0</v>
      </c>
      <c r="T56" s="126"/>
    </row>
    <row r="57" spans="1:20" ht="18" customHeight="1" x14ac:dyDescent="0.2">
      <c r="A57" s="139"/>
      <c r="B57" s="112"/>
      <c r="C57" s="128"/>
      <c r="D57" s="129"/>
      <c r="E57" s="128"/>
      <c r="F57" s="128"/>
      <c r="G57" s="130"/>
      <c r="H57" s="128"/>
      <c r="I57" s="110"/>
      <c r="J57" s="110"/>
      <c r="K57" s="118"/>
      <c r="L57" s="74" t="s">
        <v>23</v>
      </c>
      <c r="M57" s="67">
        <f t="shared" si="13"/>
        <v>345.08199999999999</v>
      </c>
      <c r="N57" s="83">
        <v>0</v>
      </c>
      <c r="O57" s="75">
        <v>345.08199999999999</v>
      </c>
      <c r="P57" s="76">
        <v>0</v>
      </c>
      <c r="Q57" s="75">
        <v>0</v>
      </c>
      <c r="R57" s="75">
        <v>0</v>
      </c>
      <c r="S57" s="75">
        <v>0</v>
      </c>
      <c r="T57" s="126"/>
    </row>
    <row r="58" spans="1:20" ht="18" customHeight="1" x14ac:dyDescent="0.2">
      <c r="A58" s="127" t="s">
        <v>108</v>
      </c>
      <c r="B58" s="111" t="s">
        <v>114</v>
      </c>
      <c r="C58" s="128" t="s">
        <v>15</v>
      </c>
      <c r="D58" s="129">
        <f t="shared" ref="D58" si="40">SUM(E58:J61)</f>
        <v>1</v>
      </c>
      <c r="E58" s="128">
        <v>0</v>
      </c>
      <c r="F58" s="128">
        <v>1</v>
      </c>
      <c r="G58" s="130">
        <v>0</v>
      </c>
      <c r="H58" s="128">
        <v>0</v>
      </c>
      <c r="I58" s="108">
        <v>0</v>
      </c>
      <c r="J58" s="108">
        <v>0</v>
      </c>
      <c r="K58" s="116" t="s">
        <v>127</v>
      </c>
      <c r="L58" s="66" t="s">
        <v>20</v>
      </c>
      <c r="M58" s="67">
        <f t="shared" ref="M58:M61" si="41">SUM(N58:S58)</f>
        <v>38.420610000000003</v>
      </c>
      <c r="N58" s="67">
        <f>SUM(N59:N61)</f>
        <v>0</v>
      </c>
      <c r="O58" s="67">
        <f>SUM(O59:O61)</f>
        <v>38.420610000000003</v>
      </c>
      <c r="P58" s="68">
        <f t="shared" ref="P58:Q58" si="42">SUM(P59:P61)</f>
        <v>0</v>
      </c>
      <c r="Q58" s="67">
        <f t="shared" si="42"/>
        <v>0</v>
      </c>
      <c r="R58" s="67">
        <f>SUM(R59:R61)</f>
        <v>0</v>
      </c>
      <c r="S58" s="67">
        <f>SUM(S59:S61)</f>
        <v>0</v>
      </c>
      <c r="T58" s="125" t="s">
        <v>25</v>
      </c>
    </row>
    <row r="59" spans="1:20" ht="18" customHeight="1" x14ac:dyDescent="0.2">
      <c r="A59" s="139"/>
      <c r="B59" s="112"/>
      <c r="C59" s="128"/>
      <c r="D59" s="129"/>
      <c r="E59" s="128"/>
      <c r="F59" s="128"/>
      <c r="G59" s="130"/>
      <c r="H59" s="128"/>
      <c r="I59" s="109"/>
      <c r="J59" s="109"/>
      <c r="K59" s="117"/>
      <c r="L59" s="74" t="s">
        <v>21</v>
      </c>
      <c r="M59" s="67">
        <f t="shared" si="41"/>
        <v>0</v>
      </c>
      <c r="N59" s="75">
        <v>0</v>
      </c>
      <c r="O59" s="75">
        <v>0</v>
      </c>
      <c r="P59" s="76">
        <v>0</v>
      </c>
      <c r="Q59" s="75">
        <v>0</v>
      </c>
      <c r="R59" s="75">
        <v>0</v>
      </c>
      <c r="S59" s="75">
        <v>0</v>
      </c>
      <c r="T59" s="126"/>
    </row>
    <row r="60" spans="1:20" ht="18" customHeight="1" x14ac:dyDescent="0.2">
      <c r="A60" s="139"/>
      <c r="B60" s="112"/>
      <c r="C60" s="128"/>
      <c r="D60" s="129"/>
      <c r="E60" s="128"/>
      <c r="F60" s="128"/>
      <c r="G60" s="130"/>
      <c r="H60" s="128"/>
      <c r="I60" s="109"/>
      <c r="J60" s="109"/>
      <c r="K60" s="117"/>
      <c r="L60" s="74" t="s">
        <v>22</v>
      </c>
      <c r="M60" s="67">
        <f t="shared" si="41"/>
        <v>0</v>
      </c>
      <c r="N60" s="82">
        <v>0</v>
      </c>
      <c r="O60" s="75">
        <v>0</v>
      </c>
      <c r="P60" s="76">
        <v>0</v>
      </c>
      <c r="Q60" s="75">
        <v>0</v>
      </c>
      <c r="R60" s="75">
        <v>0</v>
      </c>
      <c r="S60" s="75">
        <v>0</v>
      </c>
      <c r="T60" s="126"/>
    </row>
    <row r="61" spans="1:20" ht="18" customHeight="1" x14ac:dyDescent="0.2">
      <c r="A61" s="139"/>
      <c r="B61" s="112"/>
      <c r="C61" s="128"/>
      <c r="D61" s="129"/>
      <c r="E61" s="128"/>
      <c r="F61" s="128"/>
      <c r="G61" s="130"/>
      <c r="H61" s="128"/>
      <c r="I61" s="110"/>
      <c r="J61" s="110"/>
      <c r="K61" s="118"/>
      <c r="L61" s="74" t="s">
        <v>23</v>
      </c>
      <c r="M61" s="67">
        <f t="shared" si="41"/>
        <v>38.420610000000003</v>
      </c>
      <c r="N61" s="83">
        <v>0</v>
      </c>
      <c r="O61" s="75">
        <v>38.420610000000003</v>
      </c>
      <c r="P61" s="76">
        <v>0</v>
      </c>
      <c r="Q61" s="75">
        <v>0</v>
      </c>
      <c r="R61" s="75">
        <v>0</v>
      </c>
      <c r="S61" s="75">
        <v>0</v>
      </c>
      <c r="T61" s="126"/>
    </row>
    <row r="62" spans="1:20" ht="18" customHeight="1" x14ac:dyDescent="0.2">
      <c r="A62" s="127" t="s">
        <v>113</v>
      </c>
      <c r="B62" s="111" t="s">
        <v>115</v>
      </c>
      <c r="C62" s="128" t="s">
        <v>12</v>
      </c>
      <c r="D62" s="129">
        <f t="shared" ref="D62" si="43">SUM(E62:J65)</f>
        <v>0.38</v>
      </c>
      <c r="E62" s="128">
        <v>0</v>
      </c>
      <c r="F62" s="128">
        <v>0</v>
      </c>
      <c r="G62" s="130">
        <v>0.38</v>
      </c>
      <c r="H62" s="128">
        <v>0</v>
      </c>
      <c r="I62" s="108">
        <v>0</v>
      </c>
      <c r="J62" s="108">
        <v>0</v>
      </c>
      <c r="K62" s="116" t="s">
        <v>127</v>
      </c>
      <c r="L62" s="66" t="s">
        <v>20</v>
      </c>
      <c r="M62" s="67">
        <f t="shared" si="13"/>
        <v>12841.322</v>
      </c>
      <c r="N62" s="67">
        <f>SUM(N63:N65)</f>
        <v>0</v>
      </c>
      <c r="O62" s="67">
        <f>SUM(O63:O65)</f>
        <v>0</v>
      </c>
      <c r="P62" s="68">
        <f t="shared" ref="P62:Q62" si="44">SUM(P63:P65)</f>
        <v>12841.322</v>
      </c>
      <c r="Q62" s="67">
        <f t="shared" si="44"/>
        <v>0</v>
      </c>
      <c r="R62" s="67">
        <f>SUM(R63:R65)</f>
        <v>0</v>
      </c>
      <c r="S62" s="67">
        <f>SUM(S63:S65)</f>
        <v>0</v>
      </c>
      <c r="T62" s="125" t="s">
        <v>25</v>
      </c>
    </row>
    <row r="63" spans="1:20" ht="18" customHeight="1" x14ac:dyDescent="0.2">
      <c r="A63" s="139"/>
      <c r="B63" s="112"/>
      <c r="C63" s="143"/>
      <c r="D63" s="129"/>
      <c r="E63" s="128"/>
      <c r="F63" s="128"/>
      <c r="G63" s="130"/>
      <c r="H63" s="128"/>
      <c r="I63" s="109"/>
      <c r="J63" s="109"/>
      <c r="K63" s="117"/>
      <c r="L63" s="74" t="s">
        <v>21</v>
      </c>
      <c r="M63" s="67">
        <f t="shared" si="13"/>
        <v>0</v>
      </c>
      <c r="N63" s="75">
        <v>0</v>
      </c>
      <c r="O63" s="75">
        <v>0</v>
      </c>
      <c r="P63" s="76">
        <v>0</v>
      </c>
      <c r="Q63" s="75">
        <v>0</v>
      </c>
      <c r="R63" s="75">
        <v>0</v>
      </c>
      <c r="S63" s="75">
        <v>0</v>
      </c>
      <c r="T63" s="126"/>
    </row>
    <row r="64" spans="1:20" ht="18" customHeight="1" x14ac:dyDescent="0.2">
      <c r="A64" s="139"/>
      <c r="B64" s="112"/>
      <c r="C64" s="143"/>
      <c r="D64" s="129"/>
      <c r="E64" s="128"/>
      <c r="F64" s="128"/>
      <c r="G64" s="130"/>
      <c r="H64" s="128"/>
      <c r="I64" s="109"/>
      <c r="J64" s="109"/>
      <c r="K64" s="117"/>
      <c r="L64" s="74" t="s">
        <v>22</v>
      </c>
      <c r="M64" s="67">
        <f t="shared" si="13"/>
        <v>12118.34316</v>
      </c>
      <c r="N64" s="82">
        <v>0</v>
      </c>
      <c r="O64" s="75">
        <v>0</v>
      </c>
      <c r="P64" s="76">
        <v>12118.34316</v>
      </c>
      <c r="Q64" s="75">
        <v>0</v>
      </c>
      <c r="R64" s="75">
        <v>0</v>
      </c>
      <c r="S64" s="75">
        <v>0</v>
      </c>
      <c r="T64" s="126"/>
    </row>
    <row r="65" spans="1:20" ht="18" customHeight="1" x14ac:dyDescent="0.2">
      <c r="A65" s="139"/>
      <c r="B65" s="112"/>
      <c r="C65" s="143"/>
      <c r="D65" s="129"/>
      <c r="E65" s="128"/>
      <c r="F65" s="128"/>
      <c r="G65" s="130"/>
      <c r="H65" s="128"/>
      <c r="I65" s="110"/>
      <c r="J65" s="110"/>
      <c r="K65" s="118"/>
      <c r="L65" s="74" t="s">
        <v>23</v>
      </c>
      <c r="M65" s="67">
        <f t="shared" si="13"/>
        <v>722.97883999999999</v>
      </c>
      <c r="N65" s="83">
        <v>0</v>
      </c>
      <c r="O65" s="75">
        <v>0</v>
      </c>
      <c r="P65" s="76">
        <v>722.97883999999999</v>
      </c>
      <c r="Q65" s="75">
        <v>0</v>
      </c>
      <c r="R65" s="75">
        <v>0</v>
      </c>
      <c r="S65" s="75">
        <v>0</v>
      </c>
      <c r="T65" s="126"/>
    </row>
    <row r="66" spans="1:20" ht="18" customHeight="1" x14ac:dyDescent="0.2">
      <c r="A66" s="127" t="s">
        <v>118</v>
      </c>
      <c r="B66" s="111" t="s">
        <v>116</v>
      </c>
      <c r="C66" s="128" t="s">
        <v>12</v>
      </c>
      <c r="D66" s="129">
        <v>0.26</v>
      </c>
      <c r="E66" s="128">
        <v>0</v>
      </c>
      <c r="F66" s="128">
        <v>0</v>
      </c>
      <c r="G66" s="130">
        <v>0.26</v>
      </c>
      <c r="H66" s="128">
        <v>0</v>
      </c>
      <c r="I66" s="108">
        <v>0</v>
      </c>
      <c r="J66" s="108">
        <v>0</v>
      </c>
      <c r="K66" s="116" t="s">
        <v>127</v>
      </c>
      <c r="L66" s="66" t="s">
        <v>20</v>
      </c>
      <c r="M66" s="67">
        <f t="shared" ref="M66:M81" si="45">SUM(N66:S66)</f>
        <v>870.05799999999999</v>
      </c>
      <c r="N66" s="67">
        <f>SUM(N67:N69)</f>
        <v>0</v>
      </c>
      <c r="O66" s="67">
        <f>SUM(O67:O69)</f>
        <v>0</v>
      </c>
      <c r="P66" s="68">
        <f t="shared" ref="P66" si="46">SUM(P67:P69)</f>
        <v>870.05799999999999</v>
      </c>
      <c r="Q66" s="67">
        <f>SUM(Q67:Q69)</f>
        <v>0</v>
      </c>
      <c r="R66" s="67">
        <f>SUM(R67:R69)</f>
        <v>0</v>
      </c>
      <c r="S66" s="67">
        <f>SUM(S67:S69)</f>
        <v>0</v>
      </c>
      <c r="T66" s="125" t="s">
        <v>25</v>
      </c>
    </row>
    <row r="67" spans="1:20" ht="18" customHeight="1" x14ac:dyDescent="0.2">
      <c r="A67" s="139"/>
      <c r="B67" s="112"/>
      <c r="C67" s="143"/>
      <c r="D67" s="129"/>
      <c r="E67" s="128"/>
      <c r="F67" s="128"/>
      <c r="G67" s="130"/>
      <c r="H67" s="128"/>
      <c r="I67" s="109"/>
      <c r="J67" s="109"/>
      <c r="K67" s="117"/>
      <c r="L67" s="74" t="s">
        <v>21</v>
      </c>
      <c r="M67" s="67">
        <f t="shared" si="45"/>
        <v>0</v>
      </c>
      <c r="N67" s="75">
        <v>0</v>
      </c>
      <c r="O67" s="75">
        <v>0</v>
      </c>
      <c r="P67" s="76">
        <v>0</v>
      </c>
      <c r="Q67" s="75">
        <v>0</v>
      </c>
      <c r="R67" s="75">
        <v>0</v>
      </c>
      <c r="S67" s="75">
        <v>0</v>
      </c>
      <c r="T67" s="126"/>
    </row>
    <row r="68" spans="1:20" ht="18" customHeight="1" x14ac:dyDescent="0.2">
      <c r="A68" s="139"/>
      <c r="B68" s="112"/>
      <c r="C68" s="143"/>
      <c r="D68" s="129"/>
      <c r="E68" s="128"/>
      <c r="F68" s="128"/>
      <c r="G68" s="130"/>
      <c r="H68" s="128"/>
      <c r="I68" s="109"/>
      <c r="J68" s="109"/>
      <c r="K68" s="117"/>
      <c r="L68" s="74" t="s">
        <v>22</v>
      </c>
      <c r="M68" s="67">
        <f t="shared" si="45"/>
        <v>852.65683999999999</v>
      </c>
      <c r="N68" s="82">
        <v>0</v>
      </c>
      <c r="O68" s="75">
        <v>0</v>
      </c>
      <c r="P68" s="76">
        <v>852.65683999999999</v>
      </c>
      <c r="Q68" s="75">
        <v>0</v>
      </c>
      <c r="R68" s="75">
        <v>0</v>
      </c>
      <c r="S68" s="75">
        <v>0</v>
      </c>
      <c r="T68" s="126"/>
    </row>
    <row r="69" spans="1:20" ht="18" customHeight="1" x14ac:dyDescent="0.2">
      <c r="A69" s="139"/>
      <c r="B69" s="112"/>
      <c r="C69" s="143"/>
      <c r="D69" s="129"/>
      <c r="E69" s="128"/>
      <c r="F69" s="128"/>
      <c r="G69" s="130"/>
      <c r="H69" s="128"/>
      <c r="I69" s="110"/>
      <c r="J69" s="110"/>
      <c r="K69" s="118"/>
      <c r="L69" s="74" t="s">
        <v>23</v>
      </c>
      <c r="M69" s="67">
        <f t="shared" si="45"/>
        <v>17.401160000000001</v>
      </c>
      <c r="N69" s="83">
        <v>0</v>
      </c>
      <c r="O69" s="75">
        <v>0</v>
      </c>
      <c r="P69" s="76">
        <v>17.401160000000001</v>
      </c>
      <c r="Q69" s="75">
        <v>0</v>
      </c>
      <c r="R69" s="75">
        <v>0</v>
      </c>
      <c r="S69" s="75">
        <v>0</v>
      </c>
      <c r="T69" s="126"/>
    </row>
    <row r="70" spans="1:20" ht="18" customHeight="1" x14ac:dyDescent="0.2">
      <c r="A70" s="127" t="s">
        <v>119</v>
      </c>
      <c r="B70" s="111" t="s">
        <v>117</v>
      </c>
      <c r="C70" s="128" t="s">
        <v>15</v>
      </c>
      <c r="D70" s="129">
        <f t="shared" ref="D70" si="47">SUM(E70:J73)</f>
        <v>1</v>
      </c>
      <c r="E70" s="128">
        <v>0</v>
      </c>
      <c r="F70" s="128">
        <v>0</v>
      </c>
      <c r="G70" s="130">
        <v>1</v>
      </c>
      <c r="H70" s="128">
        <v>0</v>
      </c>
      <c r="I70" s="108">
        <v>0</v>
      </c>
      <c r="J70" s="108">
        <v>0</v>
      </c>
      <c r="K70" s="116" t="s">
        <v>127</v>
      </c>
      <c r="L70" s="66" t="s">
        <v>20</v>
      </c>
      <c r="M70" s="67">
        <f t="shared" si="45"/>
        <v>302.94099999999997</v>
      </c>
      <c r="N70" s="67">
        <f>SUM(N71:N73)</f>
        <v>0</v>
      </c>
      <c r="O70" s="67">
        <f>SUM(O71:O73)</f>
        <v>0</v>
      </c>
      <c r="P70" s="68">
        <f t="shared" ref="P70" si="48">SUM(P71:P73)</f>
        <v>302.94099999999997</v>
      </c>
      <c r="Q70" s="67">
        <f>SUM(Q71:Q73)</f>
        <v>0</v>
      </c>
      <c r="R70" s="67">
        <f>SUM(R71:R73)</f>
        <v>0</v>
      </c>
      <c r="S70" s="67">
        <f>SUM(S71:S73)</f>
        <v>0</v>
      </c>
      <c r="T70" s="125" t="s">
        <v>25</v>
      </c>
    </row>
    <row r="71" spans="1:20" ht="18" customHeight="1" x14ac:dyDescent="0.2">
      <c r="A71" s="139"/>
      <c r="B71" s="112"/>
      <c r="C71" s="128"/>
      <c r="D71" s="129"/>
      <c r="E71" s="128"/>
      <c r="F71" s="128"/>
      <c r="G71" s="130"/>
      <c r="H71" s="128"/>
      <c r="I71" s="109"/>
      <c r="J71" s="109"/>
      <c r="K71" s="117"/>
      <c r="L71" s="74" t="s">
        <v>21</v>
      </c>
      <c r="M71" s="67">
        <f t="shared" si="45"/>
        <v>0</v>
      </c>
      <c r="N71" s="75">
        <v>0</v>
      </c>
      <c r="O71" s="75">
        <v>0</v>
      </c>
      <c r="P71" s="76">
        <v>0</v>
      </c>
      <c r="Q71" s="75">
        <v>0</v>
      </c>
      <c r="R71" s="75">
        <v>0</v>
      </c>
      <c r="S71" s="75">
        <v>0</v>
      </c>
      <c r="T71" s="126"/>
    </row>
    <row r="72" spans="1:20" ht="18" customHeight="1" x14ac:dyDescent="0.2">
      <c r="A72" s="139"/>
      <c r="B72" s="112"/>
      <c r="C72" s="128"/>
      <c r="D72" s="129"/>
      <c r="E72" s="128"/>
      <c r="F72" s="128"/>
      <c r="G72" s="130"/>
      <c r="H72" s="128"/>
      <c r="I72" s="109"/>
      <c r="J72" s="109"/>
      <c r="K72" s="117"/>
      <c r="L72" s="74" t="s">
        <v>22</v>
      </c>
      <c r="M72" s="67">
        <f t="shared" si="45"/>
        <v>0</v>
      </c>
      <c r="N72" s="82">
        <v>0</v>
      </c>
      <c r="O72" s="75">
        <v>0</v>
      </c>
      <c r="P72" s="76">
        <v>0</v>
      </c>
      <c r="Q72" s="75">
        <v>0</v>
      </c>
      <c r="R72" s="75">
        <v>0</v>
      </c>
      <c r="S72" s="75">
        <v>0</v>
      </c>
      <c r="T72" s="126"/>
    </row>
    <row r="73" spans="1:20" ht="18" customHeight="1" x14ac:dyDescent="0.2">
      <c r="A73" s="139"/>
      <c r="B73" s="112"/>
      <c r="C73" s="128"/>
      <c r="D73" s="129"/>
      <c r="E73" s="128"/>
      <c r="F73" s="128"/>
      <c r="G73" s="130"/>
      <c r="H73" s="128"/>
      <c r="I73" s="110"/>
      <c r="J73" s="110"/>
      <c r="K73" s="118"/>
      <c r="L73" s="74" t="s">
        <v>23</v>
      </c>
      <c r="M73" s="67">
        <f t="shared" si="45"/>
        <v>302.94099999999997</v>
      </c>
      <c r="N73" s="83">
        <v>0</v>
      </c>
      <c r="O73" s="75">
        <v>0</v>
      </c>
      <c r="P73" s="76">
        <v>302.94099999999997</v>
      </c>
      <c r="Q73" s="75">
        <v>0</v>
      </c>
      <c r="R73" s="75">
        <v>0</v>
      </c>
      <c r="S73" s="75">
        <v>0</v>
      </c>
      <c r="T73" s="126"/>
    </row>
    <row r="74" spans="1:20" ht="18" customHeight="1" x14ac:dyDescent="0.2">
      <c r="A74" s="113" t="s">
        <v>120</v>
      </c>
      <c r="B74" s="111" t="s">
        <v>137</v>
      </c>
      <c r="C74" s="108" t="s">
        <v>15</v>
      </c>
      <c r="D74" s="122">
        <f t="shared" ref="D74" si="49">SUM(E74:J77)</f>
        <v>3</v>
      </c>
      <c r="E74" s="108">
        <v>0</v>
      </c>
      <c r="F74" s="108">
        <v>0</v>
      </c>
      <c r="G74" s="119">
        <v>0</v>
      </c>
      <c r="H74" s="108">
        <v>1</v>
      </c>
      <c r="I74" s="108">
        <v>1</v>
      </c>
      <c r="J74" s="108">
        <v>1</v>
      </c>
      <c r="K74" s="116" t="s">
        <v>127</v>
      </c>
      <c r="L74" s="66" t="s">
        <v>20</v>
      </c>
      <c r="M74" s="67">
        <f t="shared" si="45"/>
        <v>1256.0927300000001</v>
      </c>
      <c r="N74" s="67">
        <f>SUM(N75:N77)</f>
        <v>0</v>
      </c>
      <c r="O74" s="67">
        <f>SUM(O75:O77)</f>
        <v>0</v>
      </c>
      <c r="P74" s="68">
        <f t="shared" ref="P74" si="50">SUM(P75:P77)</f>
        <v>0</v>
      </c>
      <c r="Q74" s="67">
        <f>SUM(Q75:Q77)</f>
        <v>1256.0927300000001</v>
      </c>
      <c r="R74" s="67">
        <f>SUM(R75:R77)</f>
        <v>0</v>
      </c>
      <c r="S74" s="67">
        <f>SUM(S75:S77)</f>
        <v>0</v>
      </c>
      <c r="T74" s="116" t="s">
        <v>25</v>
      </c>
    </row>
    <row r="75" spans="1:20" ht="18" customHeight="1" x14ac:dyDescent="0.2">
      <c r="A75" s="114"/>
      <c r="B75" s="112"/>
      <c r="C75" s="109"/>
      <c r="D75" s="123"/>
      <c r="E75" s="109"/>
      <c r="F75" s="109"/>
      <c r="G75" s="120"/>
      <c r="H75" s="109"/>
      <c r="I75" s="109"/>
      <c r="J75" s="109"/>
      <c r="K75" s="117"/>
      <c r="L75" s="74" t="s">
        <v>21</v>
      </c>
      <c r="M75" s="67">
        <f t="shared" si="45"/>
        <v>0</v>
      </c>
      <c r="N75" s="75">
        <v>0</v>
      </c>
      <c r="O75" s="75">
        <v>0</v>
      </c>
      <c r="P75" s="76">
        <v>0</v>
      </c>
      <c r="Q75" s="75">
        <v>0</v>
      </c>
      <c r="R75" s="75">
        <v>0</v>
      </c>
      <c r="S75" s="75">
        <v>0</v>
      </c>
      <c r="T75" s="117"/>
    </row>
    <row r="76" spans="1:20" ht="18" customHeight="1" x14ac:dyDescent="0.2">
      <c r="A76" s="114"/>
      <c r="B76" s="112"/>
      <c r="C76" s="109"/>
      <c r="D76" s="123"/>
      <c r="E76" s="109"/>
      <c r="F76" s="109"/>
      <c r="G76" s="120"/>
      <c r="H76" s="109"/>
      <c r="I76" s="109"/>
      <c r="J76" s="109"/>
      <c r="K76" s="117"/>
      <c r="L76" s="74" t="s">
        <v>22</v>
      </c>
      <c r="M76" s="67">
        <f t="shared" si="45"/>
        <v>1132.9708800000001</v>
      </c>
      <c r="N76" s="82">
        <v>0</v>
      </c>
      <c r="O76" s="75">
        <v>0</v>
      </c>
      <c r="P76" s="76">
        <v>0</v>
      </c>
      <c r="Q76" s="75">
        <v>1132.9708800000001</v>
      </c>
      <c r="R76" s="75">
        <v>0</v>
      </c>
      <c r="S76" s="75">
        <v>0</v>
      </c>
      <c r="T76" s="117"/>
    </row>
    <row r="77" spans="1:20" ht="18" customHeight="1" x14ac:dyDescent="0.2">
      <c r="A77" s="115"/>
      <c r="B77" s="112"/>
      <c r="C77" s="110"/>
      <c r="D77" s="124"/>
      <c r="E77" s="110"/>
      <c r="F77" s="110"/>
      <c r="G77" s="121"/>
      <c r="H77" s="110"/>
      <c r="I77" s="110"/>
      <c r="J77" s="110"/>
      <c r="K77" s="118"/>
      <c r="L77" s="74" t="s">
        <v>23</v>
      </c>
      <c r="M77" s="67">
        <f t="shared" si="45"/>
        <v>123.12184999999999</v>
      </c>
      <c r="N77" s="83">
        <v>0</v>
      </c>
      <c r="O77" s="75">
        <v>0</v>
      </c>
      <c r="P77" s="76">
        <v>0</v>
      </c>
      <c r="Q77" s="75">
        <v>123.12184999999999</v>
      </c>
      <c r="R77" s="75">
        <v>0</v>
      </c>
      <c r="S77" s="75">
        <v>0</v>
      </c>
      <c r="T77" s="118"/>
    </row>
    <row r="78" spans="1:20" ht="18" customHeight="1" x14ac:dyDescent="0.2">
      <c r="A78" s="127" t="s">
        <v>121</v>
      </c>
      <c r="B78" s="140" t="s">
        <v>136</v>
      </c>
      <c r="C78" s="128" t="s">
        <v>12</v>
      </c>
      <c r="D78" s="129">
        <f t="shared" ref="D78" si="51">SUM(E78:J81)</f>
        <v>0.27550000000000002</v>
      </c>
      <c r="E78" s="128">
        <v>0</v>
      </c>
      <c r="F78" s="128">
        <v>0</v>
      </c>
      <c r="G78" s="130">
        <v>0</v>
      </c>
      <c r="H78" s="128">
        <v>0.27550000000000002</v>
      </c>
      <c r="I78" s="108">
        <v>0</v>
      </c>
      <c r="J78" s="108">
        <v>0</v>
      </c>
      <c r="K78" s="116" t="s">
        <v>127</v>
      </c>
      <c r="L78" s="66" t="s">
        <v>20</v>
      </c>
      <c r="M78" s="67">
        <f t="shared" si="45"/>
        <v>63009.946779999998</v>
      </c>
      <c r="N78" s="67">
        <f t="shared" ref="N78:R78" si="52">SUM(N79:N81)</f>
        <v>0</v>
      </c>
      <c r="O78" s="67">
        <f t="shared" si="52"/>
        <v>0</v>
      </c>
      <c r="P78" s="68">
        <f t="shared" si="52"/>
        <v>0</v>
      </c>
      <c r="Q78" s="67">
        <f t="shared" si="52"/>
        <v>20174.243999999999</v>
      </c>
      <c r="R78" s="67">
        <f t="shared" si="52"/>
        <v>21370.518779999999</v>
      </c>
      <c r="S78" s="67">
        <f t="shared" ref="S78" si="53">SUM(S79:S81)</f>
        <v>21465.183999999997</v>
      </c>
      <c r="T78" s="125" t="s">
        <v>25</v>
      </c>
    </row>
    <row r="79" spans="1:20" ht="18" customHeight="1" x14ac:dyDescent="0.2">
      <c r="A79" s="139"/>
      <c r="B79" s="141"/>
      <c r="C79" s="128"/>
      <c r="D79" s="129"/>
      <c r="E79" s="128"/>
      <c r="F79" s="128"/>
      <c r="G79" s="130"/>
      <c r="H79" s="128"/>
      <c r="I79" s="109"/>
      <c r="J79" s="109"/>
      <c r="K79" s="117"/>
      <c r="L79" s="74" t="s">
        <v>21</v>
      </c>
      <c r="M79" s="67">
        <f t="shared" si="45"/>
        <v>0</v>
      </c>
      <c r="N79" s="75">
        <v>0</v>
      </c>
      <c r="O79" s="75">
        <v>0</v>
      </c>
      <c r="P79" s="76">
        <v>0</v>
      </c>
      <c r="Q79" s="75">
        <v>0</v>
      </c>
      <c r="R79" s="75">
        <v>0</v>
      </c>
      <c r="S79" s="75">
        <v>0</v>
      </c>
      <c r="T79" s="126"/>
    </row>
    <row r="80" spans="1:20" ht="18" customHeight="1" x14ac:dyDescent="0.2">
      <c r="A80" s="139"/>
      <c r="B80" s="141"/>
      <c r="C80" s="128"/>
      <c r="D80" s="129"/>
      <c r="E80" s="128"/>
      <c r="F80" s="128"/>
      <c r="G80" s="130"/>
      <c r="H80" s="128"/>
      <c r="I80" s="109"/>
      <c r="J80" s="109"/>
      <c r="K80" s="117"/>
      <c r="L80" s="74" t="s">
        <v>22</v>
      </c>
      <c r="M80" s="67">
        <f t="shared" si="45"/>
        <v>61578.31912</v>
      </c>
      <c r="N80" s="82">
        <v>0</v>
      </c>
      <c r="O80" s="82">
        <v>0</v>
      </c>
      <c r="P80" s="84">
        <v>0</v>
      </c>
      <c r="Q80" s="85">
        <v>19770.759119999999</v>
      </c>
      <c r="R80" s="75">
        <v>20903.78</v>
      </c>
      <c r="S80" s="75">
        <v>20903.78</v>
      </c>
      <c r="T80" s="126"/>
    </row>
    <row r="81" spans="1:24" ht="18" customHeight="1" x14ac:dyDescent="0.2">
      <c r="A81" s="139"/>
      <c r="B81" s="142"/>
      <c r="C81" s="128"/>
      <c r="D81" s="129"/>
      <c r="E81" s="128"/>
      <c r="F81" s="128"/>
      <c r="G81" s="130"/>
      <c r="H81" s="128"/>
      <c r="I81" s="110"/>
      <c r="J81" s="110"/>
      <c r="K81" s="118"/>
      <c r="L81" s="74" t="s">
        <v>23</v>
      </c>
      <c r="M81" s="67">
        <f t="shared" si="45"/>
        <v>1431.6276600000001</v>
      </c>
      <c r="N81" s="83">
        <v>0</v>
      </c>
      <c r="O81" s="83">
        <v>0</v>
      </c>
      <c r="P81" s="86">
        <v>0</v>
      </c>
      <c r="Q81" s="85">
        <v>403.48487999999998</v>
      </c>
      <c r="R81" s="82">
        <v>466.73878000000002</v>
      </c>
      <c r="S81" s="75">
        <v>561.404</v>
      </c>
      <c r="T81" s="126"/>
    </row>
    <row r="82" spans="1:24" ht="18" customHeight="1" x14ac:dyDescent="0.2">
      <c r="A82" s="177" t="s">
        <v>33</v>
      </c>
      <c r="B82" s="178" t="s">
        <v>34</v>
      </c>
      <c r="C82" s="168" t="s">
        <v>15</v>
      </c>
      <c r="D82" s="168">
        <f>SUM(E82:J85)</f>
        <v>22</v>
      </c>
      <c r="E82" s="168">
        <v>3</v>
      </c>
      <c r="F82" s="168">
        <v>2</v>
      </c>
      <c r="G82" s="168">
        <v>2</v>
      </c>
      <c r="H82" s="168">
        <v>5</v>
      </c>
      <c r="I82" s="168">
        <v>5</v>
      </c>
      <c r="J82" s="168">
        <v>5</v>
      </c>
      <c r="K82" s="171" t="s">
        <v>127</v>
      </c>
      <c r="L82" s="72" t="s">
        <v>20</v>
      </c>
      <c r="M82" s="73">
        <f>N82+O82+P82+Q82+S82</f>
        <v>239.97199999999998</v>
      </c>
      <c r="N82" s="73">
        <f>N83+N84+N85</f>
        <v>100</v>
      </c>
      <c r="O82" s="73">
        <v>62</v>
      </c>
      <c r="P82" s="73">
        <f>P83+P84+P85</f>
        <v>77.971999999999994</v>
      </c>
      <c r="Q82" s="73">
        <f>Q83+Q84+Q85</f>
        <v>0</v>
      </c>
      <c r="R82" s="73">
        <f>R83+R84+R85</f>
        <v>0</v>
      </c>
      <c r="S82" s="73">
        <f>S83+S84+S85</f>
        <v>0</v>
      </c>
      <c r="T82" s="171" t="s">
        <v>25</v>
      </c>
    </row>
    <row r="83" spans="1:24" ht="18" customHeight="1" x14ac:dyDescent="0.2">
      <c r="A83" s="177"/>
      <c r="B83" s="178"/>
      <c r="C83" s="169"/>
      <c r="D83" s="169"/>
      <c r="E83" s="169"/>
      <c r="F83" s="169"/>
      <c r="G83" s="169"/>
      <c r="H83" s="169"/>
      <c r="I83" s="169"/>
      <c r="J83" s="169"/>
      <c r="K83" s="171"/>
      <c r="L83" s="72" t="s">
        <v>21</v>
      </c>
      <c r="M83" s="73">
        <f t="shared" ref="M83:M85" si="54">N83+O83+P83+Q83+S83</f>
        <v>0</v>
      </c>
      <c r="N83" s="73">
        <f>V83+W83+X83</f>
        <v>0</v>
      </c>
      <c r="O83" s="73">
        <f>P83+T83+U83</f>
        <v>0</v>
      </c>
      <c r="P83" s="73">
        <f>T83+U83+V83</f>
        <v>0</v>
      </c>
      <c r="Q83" s="73">
        <v>0</v>
      </c>
      <c r="R83" s="73">
        <v>0</v>
      </c>
      <c r="S83" s="73">
        <v>0</v>
      </c>
      <c r="T83" s="171"/>
    </row>
    <row r="84" spans="1:24" ht="18" customHeight="1" x14ac:dyDescent="0.2">
      <c r="A84" s="177"/>
      <c r="B84" s="178"/>
      <c r="C84" s="169"/>
      <c r="D84" s="169"/>
      <c r="E84" s="169"/>
      <c r="F84" s="169"/>
      <c r="G84" s="169"/>
      <c r="H84" s="169"/>
      <c r="I84" s="169"/>
      <c r="J84" s="169"/>
      <c r="K84" s="171"/>
      <c r="L84" s="72" t="s">
        <v>22</v>
      </c>
      <c r="M84" s="73">
        <f t="shared" si="54"/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171"/>
    </row>
    <row r="85" spans="1:24" ht="18" customHeight="1" x14ac:dyDescent="0.2">
      <c r="A85" s="177"/>
      <c r="B85" s="178"/>
      <c r="C85" s="170"/>
      <c r="D85" s="170"/>
      <c r="E85" s="170"/>
      <c r="F85" s="170"/>
      <c r="G85" s="170"/>
      <c r="H85" s="170"/>
      <c r="I85" s="170"/>
      <c r="J85" s="170"/>
      <c r="K85" s="171"/>
      <c r="L85" s="72" t="s">
        <v>23</v>
      </c>
      <c r="M85" s="73">
        <f t="shared" si="54"/>
        <v>239.97199999999998</v>
      </c>
      <c r="N85" s="73">
        <v>100</v>
      </c>
      <c r="O85" s="73">
        <v>62</v>
      </c>
      <c r="P85" s="73">
        <v>77.971999999999994</v>
      </c>
      <c r="Q85" s="87">
        <v>0</v>
      </c>
      <c r="R85" s="73">
        <v>0</v>
      </c>
      <c r="S85" s="87">
        <v>0</v>
      </c>
      <c r="T85" s="171"/>
    </row>
    <row r="86" spans="1:24" ht="18" customHeight="1" x14ac:dyDescent="0.2">
      <c r="A86" s="148" t="s">
        <v>27</v>
      </c>
      <c r="B86" s="149" t="s">
        <v>64</v>
      </c>
      <c r="C86" s="175" t="s">
        <v>74</v>
      </c>
      <c r="D86" s="175" t="s">
        <v>74</v>
      </c>
      <c r="E86" s="175" t="s">
        <v>74</v>
      </c>
      <c r="F86" s="175" t="s">
        <v>74</v>
      </c>
      <c r="G86" s="175" t="s">
        <v>74</v>
      </c>
      <c r="H86" s="175" t="s">
        <v>74</v>
      </c>
      <c r="I86" s="192" t="s">
        <v>74</v>
      </c>
      <c r="J86" s="192" t="s">
        <v>74</v>
      </c>
      <c r="K86" s="155" t="s">
        <v>127</v>
      </c>
      <c r="L86" s="69" t="s">
        <v>20</v>
      </c>
      <c r="M86" s="70">
        <f>N86+O86+P86+Q86+S86</f>
        <v>2943.8182299999999</v>
      </c>
      <c r="N86" s="70">
        <f t="shared" ref="N86:R86" si="55">N90</f>
        <v>348.05500000000001</v>
      </c>
      <c r="O86" s="70">
        <f t="shared" si="55"/>
        <v>199.99694</v>
      </c>
      <c r="P86" s="70">
        <f t="shared" si="55"/>
        <v>395.76629000000003</v>
      </c>
      <c r="Q86" s="70">
        <f t="shared" si="55"/>
        <v>500</v>
      </c>
      <c r="R86" s="70">
        <f t="shared" si="55"/>
        <v>1500</v>
      </c>
      <c r="S86" s="70">
        <f t="shared" ref="S86" si="56">S90</f>
        <v>1500</v>
      </c>
      <c r="T86" s="155" t="s">
        <v>25</v>
      </c>
    </row>
    <row r="87" spans="1:24" ht="18" customHeight="1" x14ac:dyDescent="0.2">
      <c r="A87" s="174"/>
      <c r="B87" s="150"/>
      <c r="C87" s="176"/>
      <c r="D87" s="175"/>
      <c r="E87" s="175"/>
      <c r="F87" s="175"/>
      <c r="G87" s="176"/>
      <c r="H87" s="175"/>
      <c r="I87" s="193"/>
      <c r="J87" s="193"/>
      <c r="K87" s="155"/>
      <c r="L87" s="69" t="s">
        <v>21</v>
      </c>
      <c r="M87" s="70">
        <f t="shared" ref="M87:M96" si="57">N87+O87+P87+Q87</f>
        <v>0</v>
      </c>
      <c r="N87" s="70">
        <f t="shared" ref="N87:N89" si="58">N91</f>
        <v>0</v>
      </c>
      <c r="O87" s="70">
        <f t="shared" ref="O87:Q89" si="59">O91</f>
        <v>0</v>
      </c>
      <c r="P87" s="70">
        <f t="shared" si="59"/>
        <v>0</v>
      </c>
      <c r="Q87" s="70">
        <f t="shared" ref="Q87" si="60">Q91</f>
        <v>0</v>
      </c>
      <c r="R87" s="70">
        <f t="shared" ref="R87:S87" si="61">R91</f>
        <v>0</v>
      </c>
      <c r="S87" s="70">
        <f t="shared" si="61"/>
        <v>0</v>
      </c>
      <c r="T87" s="156"/>
    </row>
    <row r="88" spans="1:24" ht="18" customHeight="1" x14ac:dyDescent="0.2">
      <c r="A88" s="174"/>
      <c r="B88" s="150"/>
      <c r="C88" s="176"/>
      <c r="D88" s="175"/>
      <c r="E88" s="175"/>
      <c r="F88" s="175"/>
      <c r="G88" s="176"/>
      <c r="H88" s="175"/>
      <c r="I88" s="193"/>
      <c r="J88" s="193"/>
      <c r="K88" s="155"/>
      <c r="L88" s="69" t="s">
        <v>22</v>
      </c>
      <c r="M88" s="70">
        <f t="shared" si="57"/>
        <v>0</v>
      </c>
      <c r="N88" s="70">
        <f t="shared" si="58"/>
        <v>0</v>
      </c>
      <c r="O88" s="70">
        <f t="shared" si="59"/>
        <v>0</v>
      </c>
      <c r="P88" s="70">
        <f t="shared" si="59"/>
        <v>0</v>
      </c>
      <c r="Q88" s="70">
        <f t="shared" ref="Q88" si="62">Q92</f>
        <v>0</v>
      </c>
      <c r="R88" s="70">
        <f t="shared" ref="R88:S88" si="63">R92</f>
        <v>0</v>
      </c>
      <c r="S88" s="70">
        <f t="shared" si="63"/>
        <v>0</v>
      </c>
      <c r="T88" s="156"/>
    </row>
    <row r="89" spans="1:24" ht="18" customHeight="1" x14ac:dyDescent="0.2">
      <c r="A89" s="174"/>
      <c r="B89" s="150"/>
      <c r="C89" s="176"/>
      <c r="D89" s="175"/>
      <c r="E89" s="175"/>
      <c r="F89" s="175"/>
      <c r="G89" s="176"/>
      <c r="H89" s="175"/>
      <c r="I89" s="194"/>
      <c r="J89" s="194"/>
      <c r="K89" s="155"/>
      <c r="L89" s="69" t="s">
        <v>23</v>
      </c>
      <c r="M89" s="70">
        <f>N89+O89+P89+Q89+S89</f>
        <v>2943.8182299999999</v>
      </c>
      <c r="N89" s="70">
        <f t="shared" si="58"/>
        <v>348.05500000000001</v>
      </c>
      <c r="O89" s="70">
        <f t="shared" si="59"/>
        <v>199.99694</v>
      </c>
      <c r="P89" s="70">
        <f t="shared" si="59"/>
        <v>395.76629000000003</v>
      </c>
      <c r="Q89" s="70">
        <f t="shared" si="59"/>
        <v>500</v>
      </c>
      <c r="R89" s="70">
        <f t="shared" ref="R89" si="64">R93</f>
        <v>1500</v>
      </c>
      <c r="S89" s="70">
        <f t="shared" ref="S89" si="65">S93</f>
        <v>1500</v>
      </c>
      <c r="T89" s="156"/>
    </row>
    <row r="90" spans="1:24" ht="18" customHeight="1" x14ac:dyDescent="0.2">
      <c r="A90" s="172" t="s">
        <v>28</v>
      </c>
      <c r="B90" s="173" t="s">
        <v>13</v>
      </c>
      <c r="C90" s="128" t="s">
        <v>14</v>
      </c>
      <c r="D90" s="129">
        <f>SUM(E90:J93)</f>
        <v>21</v>
      </c>
      <c r="E90" s="128">
        <v>3</v>
      </c>
      <c r="F90" s="128">
        <v>3</v>
      </c>
      <c r="G90" s="130">
        <v>3</v>
      </c>
      <c r="H90" s="108">
        <v>4</v>
      </c>
      <c r="I90" s="108">
        <v>4</v>
      </c>
      <c r="J90" s="108">
        <v>4</v>
      </c>
      <c r="K90" s="116" t="s">
        <v>127</v>
      </c>
      <c r="L90" s="66" t="s">
        <v>20</v>
      </c>
      <c r="M90" s="75">
        <f>N90+O90+P90+Q90+S90</f>
        <v>2943.8182299999999</v>
      </c>
      <c r="N90" s="75">
        <f>SUM(N91:N93)</f>
        <v>348.05500000000001</v>
      </c>
      <c r="O90" s="75">
        <f t="shared" ref="O90:Q90" si="66">SUM(O91:O93)</f>
        <v>199.99694</v>
      </c>
      <c r="P90" s="76">
        <f t="shared" si="66"/>
        <v>395.76629000000003</v>
      </c>
      <c r="Q90" s="75">
        <f t="shared" si="66"/>
        <v>500</v>
      </c>
      <c r="R90" s="75">
        <f t="shared" ref="R90:S90" si="67">SUM(R91:R93)</f>
        <v>1500</v>
      </c>
      <c r="S90" s="75">
        <f t="shared" si="67"/>
        <v>1500</v>
      </c>
      <c r="T90" s="125" t="s">
        <v>25</v>
      </c>
    </row>
    <row r="91" spans="1:24" ht="18" customHeight="1" x14ac:dyDescent="0.2">
      <c r="A91" s="127"/>
      <c r="B91" s="173"/>
      <c r="C91" s="128"/>
      <c r="D91" s="129"/>
      <c r="E91" s="128"/>
      <c r="F91" s="128"/>
      <c r="G91" s="130"/>
      <c r="H91" s="109"/>
      <c r="I91" s="109"/>
      <c r="J91" s="109"/>
      <c r="K91" s="117"/>
      <c r="L91" s="74" t="s">
        <v>21</v>
      </c>
      <c r="M91" s="75">
        <f t="shared" ref="M91:M93" si="68">N91+O91+P91+Q91+S91</f>
        <v>0</v>
      </c>
      <c r="N91" s="75">
        <f>V91+W91+X91</f>
        <v>0</v>
      </c>
      <c r="O91" s="76">
        <f>P91+T91+U91</f>
        <v>0</v>
      </c>
      <c r="P91" s="76">
        <f>T91+U91+V91</f>
        <v>0</v>
      </c>
      <c r="Q91" s="75">
        <v>0</v>
      </c>
      <c r="R91" s="75">
        <v>0</v>
      </c>
      <c r="S91" s="75">
        <v>0</v>
      </c>
      <c r="T91" s="126"/>
    </row>
    <row r="92" spans="1:24" ht="18" customHeight="1" x14ac:dyDescent="0.2">
      <c r="A92" s="127"/>
      <c r="B92" s="173"/>
      <c r="C92" s="128"/>
      <c r="D92" s="129"/>
      <c r="E92" s="128"/>
      <c r="F92" s="128"/>
      <c r="G92" s="130"/>
      <c r="H92" s="109"/>
      <c r="I92" s="109"/>
      <c r="J92" s="109"/>
      <c r="K92" s="117"/>
      <c r="L92" s="74" t="s">
        <v>22</v>
      </c>
      <c r="M92" s="75">
        <f t="shared" si="68"/>
        <v>0</v>
      </c>
      <c r="N92" s="75">
        <f>V92+W92+X92</f>
        <v>0</v>
      </c>
      <c r="O92" s="76">
        <f>P92+T92+U92</f>
        <v>0</v>
      </c>
      <c r="P92" s="76">
        <f>T92+U92+V92</f>
        <v>0</v>
      </c>
      <c r="Q92" s="75">
        <v>0</v>
      </c>
      <c r="R92" s="75">
        <v>0</v>
      </c>
      <c r="S92" s="75">
        <v>0</v>
      </c>
      <c r="T92" s="126"/>
    </row>
    <row r="93" spans="1:24" ht="18" customHeight="1" x14ac:dyDescent="0.2">
      <c r="A93" s="127"/>
      <c r="B93" s="173"/>
      <c r="C93" s="128"/>
      <c r="D93" s="129"/>
      <c r="E93" s="128"/>
      <c r="F93" s="128"/>
      <c r="G93" s="130"/>
      <c r="H93" s="110"/>
      <c r="I93" s="110"/>
      <c r="J93" s="110"/>
      <c r="K93" s="118"/>
      <c r="L93" s="74" t="s">
        <v>23</v>
      </c>
      <c r="M93" s="75">
        <f t="shared" si="68"/>
        <v>2943.8182299999999</v>
      </c>
      <c r="N93" s="75">
        <v>348.05500000000001</v>
      </c>
      <c r="O93" s="76">
        <v>199.99694</v>
      </c>
      <c r="P93" s="84">
        <v>395.76629000000003</v>
      </c>
      <c r="Q93" s="82">
        <v>500</v>
      </c>
      <c r="R93" s="75">
        <v>1500</v>
      </c>
      <c r="S93" s="75">
        <v>1500</v>
      </c>
      <c r="T93" s="126"/>
      <c r="U93" s="60"/>
    </row>
    <row r="94" spans="1:24" s="51" customFormat="1" ht="18" customHeight="1" x14ac:dyDescent="0.2">
      <c r="A94" s="164" t="s">
        <v>29</v>
      </c>
      <c r="B94" s="149" t="s">
        <v>63</v>
      </c>
      <c r="C94" s="151" t="s">
        <v>74</v>
      </c>
      <c r="D94" s="151" t="s">
        <v>74</v>
      </c>
      <c r="E94" s="151" t="s">
        <v>74</v>
      </c>
      <c r="F94" s="151" t="s">
        <v>74</v>
      </c>
      <c r="G94" s="151" t="s">
        <v>74</v>
      </c>
      <c r="H94" s="151" t="s">
        <v>74</v>
      </c>
      <c r="I94" s="165" t="s">
        <v>74</v>
      </c>
      <c r="J94" s="165" t="s">
        <v>74</v>
      </c>
      <c r="K94" s="155" t="s">
        <v>127</v>
      </c>
      <c r="L94" s="69" t="s">
        <v>20</v>
      </c>
      <c r="M94" s="70">
        <f>N94+O94+P94+Q94+S94</f>
        <v>38982.779139999999</v>
      </c>
      <c r="N94" s="70">
        <f t="shared" ref="N94" si="69">N95+N96+N97</f>
        <v>8015.5784999999996</v>
      </c>
      <c r="O94" s="70">
        <f t="shared" ref="O94:P97" si="70">O98</f>
        <v>2197.0126</v>
      </c>
      <c r="P94" s="70">
        <f t="shared" si="70"/>
        <v>2596.5145699999998</v>
      </c>
      <c r="Q94" s="71">
        <f>Q98</f>
        <v>10204.081630000001</v>
      </c>
      <c r="R94" s="70">
        <f>R98</f>
        <v>11224.489799999999</v>
      </c>
      <c r="S94" s="70">
        <f>S98</f>
        <v>15969.591840000001</v>
      </c>
      <c r="T94" s="155" t="s">
        <v>25</v>
      </c>
      <c r="U94" s="61"/>
      <c r="V94" s="52"/>
      <c r="X94" s="52"/>
    </row>
    <row r="95" spans="1:24" s="51" customFormat="1" ht="18" customHeight="1" x14ac:dyDescent="0.2">
      <c r="A95" s="148"/>
      <c r="B95" s="150"/>
      <c r="C95" s="151"/>
      <c r="D95" s="151"/>
      <c r="E95" s="151"/>
      <c r="F95" s="151"/>
      <c r="G95" s="151"/>
      <c r="H95" s="151"/>
      <c r="I95" s="166"/>
      <c r="J95" s="166"/>
      <c r="K95" s="155"/>
      <c r="L95" s="69" t="s">
        <v>21</v>
      </c>
      <c r="M95" s="70">
        <f t="shared" si="57"/>
        <v>0</v>
      </c>
      <c r="N95" s="70">
        <v>0</v>
      </c>
      <c r="O95" s="70">
        <f t="shared" si="70"/>
        <v>0</v>
      </c>
      <c r="P95" s="70">
        <f t="shared" si="70"/>
        <v>0</v>
      </c>
      <c r="Q95" s="70">
        <f t="shared" ref="Q95" si="71">Q99</f>
        <v>0</v>
      </c>
      <c r="R95" s="70">
        <f t="shared" ref="R95:S95" si="72">R99</f>
        <v>0</v>
      </c>
      <c r="S95" s="70">
        <f t="shared" si="72"/>
        <v>0</v>
      </c>
      <c r="T95" s="156"/>
      <c r="U95" s="61"/>
      <c r="V95" s="52"/>
      <c r="X95" s="52"/>
    </row>
    <row r="96" spans="1:24" s="51" customFormat="1" ht="18" customHeight="1" x14ac:dyDescent="0.2">
      <c r="A96" s="148"/>
      <c r="B96" s="150"/>
      <c r="C96" s="151"/>
      <c r="D96" s="151"/>
      <c r="E96" s="151"/>
      <c r="F96" s="151"/>
      <c r="G96" s="151"/>
      <c r="H96" s="151"/>
      <c r="I96" s="166"/>
      <c r="J96" s="166"/>
      <c r="K96" s="155"/>
      <c r="L96" s="69" t="s">
        <v>22</v>
      </c>
      <c r="M96" s="70">
        <f t="shared" si="57"/>
        <v>21397.656628000001</v>
      </c>
      <c r="N96" s="70">
        <f>N100</f>
        <v>6700</v>
      </c>
      <c r="O96" s="70">
        <f t="shared" si="70"/>
        <v>2153.0723480000001</v>
      </c>
      <c r="P96" s="70">
        <f t="shared" si="70"/>
        <v>2544.58428</v>
      </c>
      <c r="Q96" s="71">
        <f>Q100</f>
        <v>10000</v>
      </c>
      <c r="R96" s="70">
        <f>R100</f>
        <v>11000</v>
      </c>
      <c r="S96" s="70">
        <f t="shared" ref="S96" si="73">S100</f>
        <v>15650.2</v>
      </c>
      <c r="T96" s="156"/>
      <c r="U96" s="61"/>
      <c r="V96" s="52"/>
      <c r="X96" s="52"/>
    </row>
    <row r="97" spans="1:24" s="51" customFormat="1" ht="18" customHeight="1" x14ac:dyDescent="0.2">
      <c r="A97" s="148"/>
      <c r="B97" s="150"/>
      <c r="C97" s="151"/>
      <c r="D97" s="151"/>
      <c r="E97" s="151"/>
      <c r="F97" s="151"/>
      <c r="G97" s="151"/>
      <c r="H97" s="151"/>
      <c r="I97" s="167"/>
      <c r="J97" s="167"/>
      <c r="K97" s="155"/>
      <c r="L97" s="69" t="s">
        <v>23</v>
      </c>
      <c r="M97" s="70">
        <f>N97+O97+P97+Q97+S97</f>
        <v>1934.9225120000001</v>
      </c>
      <c r="N97" s="70">
        <f>N101</f>
        <v>1315.5785000000001</v>
      </c>
      <c r="O97" s="70">
        <f t="shared" si="70"/>
        <v>43.940252000000001</v>
      </c>
      <c r="P97" s="70">
        <f t="shared" si="70"/>
        <v>51.930289999999999</v>
      </c>
      <c r="Q97" s="71">
        <f t="shared" ref="Q97" si="74">Q101</f>
        <v>204.08162999999999</v>
      </c>
      <c r="R97" s="70">
        <f t="shared" ref="R97" si="75">R101</f>
        <v>224.4898</v>
      </c>
      <c r="S97" s="70">
        <f>S101</f>
        <v>319.39184</v>
      </c>
      <c r="T97" s="156"/>
      <c r="U97" s="61"/>
      <c r="V97" s="52"/>
      <c r="X97" s="52"/>
    </row>
    <row r="98" spans="1:24" ht="18" customHeight="1" x14ac:dyDescent="0.2">
      <c r="A98" s="159" t="s">
        <v>30</v>
      </c>
      <c r="B98" s="160" t="s">
        <v>41</v>
      </c>
      <c r="C98" s="161" t="s">
        <v>74</v>
      </c>
      <c r="D98" s="161" t="s">
        <v>74</v>
      </c>
      <c r="E98" s="161" t="s">
        <v>74</v>
      </c>
      <c r="F98" s="161" t="s">
        <v>74</v>
      </c>
      <c r="G98" s="161" t="s">
        <v>74</v>
      </c>
      <c r="H98" s="161" t="s">
        <v>74</v>
      </c>
      <c r="I98" s="161" t="s">
        <v>74</v>
      </c>
      <c r="J98" s="161" t="s">
        <v>74</v>
      </c>
      <c r="K98" s="157" t="s">
        <v>127</v>
      </c>
      <c r="L98" s="72" t="s">
        <v>20</v>
      </c>
      <c r="M98" s="73">
        <f>N98+O98+P98+Q98+S98</f>
        <v>38982.779139999999</v>
      </c>
      <c r="N98" s="73">
        <f>N102+N106+N110+N114+N118</f>
        <v>8015.5785000000005</v>
      </c>
      <c r="O98" s="73">
        <f>O99+O100+O101</f>
        <v>2197.0126</v>
      </c>
      <c r="P98" s="73">
        <f>P99+P100+P101</f>
        <v>2596.5145699999998</v>
      </c>
      <c r="Q98" s="73">
        <f>Q99+Q100+Q101</f>
        <v>10204.081630000001</v>
      </c>
      <c r="R98" s="73">
        <f>R99+R100+R101</f>
        <v>11224.489799999999</v>
      </c>
      <c r="S98" s="73">
        <f>S99+S100+S101</f>
        <v>15969.591840000001</v>
      </c>
      <c r="T98" s="157" t="s">
        <v>25</v>
      </c>
    </row>
    <row r="99" spans="1:24" ht="18" customHeight="1" x14ac:dyDescent="0.2">
      <c r="A99" s="159"/>
      <c r="B99" s="160"/>
      <c r="C99" s="162"/>
      <c r="D99" s="162"/>
      <c r="E99" s="162"/>
      <c r="F99" s="162"/>
      <c r="G99" s="162"/>
      <c r="H99" s="162"/>
      <c r="I99" s="162"/>
      <c r="J99" s="162"/>
      <c r="K99" s="157"/>
      <c r="L99" s="72" t="s">
        <v>21</v>
      </c>
      <c r="M99" s="73">
        <f t="shared" ref="M99:M101" si="76">N99+O99+P99+Q99+S99</f>
        <v>0</v>
      </c>
      <c r="N99" s="73">
        <f t="shared" ref="N99:Q100" si="77">N103+N107+N111+N115+N119+N123+N127+N131+N135</f>
        <v>0</v>
      </c>
      <c r="O99" s="73">
        <f t="shared" si="77"/>
        <v>0</v>
      </c>
      <c r="P99" s="73">
        <f t="shared" si="77"/>
        <v>0</v>
      </c>
      <c r="Q99" s="73">
        <f t="shared" si="77"/>
        <v>0</v>
      </c>
      <c r="R99" s="73">
        <f t="shared" ref="R99:R100" si="78">R103+R107+R111+R115+R119+R123+R127+R131+R135</f>
        <v>0</v>
      </c>
      <c r="S99" s="73">
        <f t="shared" ref="S99" si="79">S103+S107+S111+S115+S119+S123+S127+S131+S135</f>
        <v>0</v>
      </c>
      <c r="T99" s="158"/>
    </row>
    <row r="100" spans="1:24" ht="18" customHeight="1" x14ac:dyDescent="0.2">
      <c r="A100" s="159"/>
      <c r="B100" s="160"/>
      <c r="C100" s="162"/>
      <c r="D100" s="162"/>
      <c r="E100" s="162"/>
      <c r="F100" s="162"/>
      <c r="G100" s="162"/>
      <c r="H100" s="162"/>
      <c r="I100" s="162"/>
      <c r="J100" s="162"/>
      <c r="K100" s="157"/>
      <c r="L100" s="72" t="s">
        <v>22</v>
      </c>
      <c r="M100" s="73">
        <f t="shared" si="76"/>
        <v>37047.856628000001</v>
      </c>
      <c r="N100" s="73">
        <f t="shared" si="77"/>
        <v>6700</v>
      </c>
      <c r="O100" s="73">
        <f t="shared" si="77"/>
        <v>2153.0723480000001</v>
      </c>
      <c r="P100" s="73">
        <f t="shared" si="77"/>
        <v>2544.58428</v>
      </c>
      <c r="Q100" s="73">
        <f t="shared" si="77"/>
        <v>10000</v>
      </c>
      <c r="R100" s="73">
        <f t="shared" si="78"/>
        <v>11000</v>
      </c>
      <c r="S100" s="73">
        <f>S104+S108+S112+S116+S120+S124+S128+S132+S136+S140</f>
        <v>15650.2</v>
      </c>
      <c r="T100" s="158"/>
    </row>
    <row r="101" spans="1:24" ht="18" customHeight="1" x14ac:dyDescent="0.2">
      <c r="A101" s="159"/>
      <c r="B101" s="160"/>
      <c r="C101" s="163"/>
      <c r="D101" s="163"/>
      <c r="E101" s="163"/>
      <c r="F101" s="163"/>
      <c r="G101" s="163"/>
      <c r="H101" s="163"/>
      <c r="I101" s="163"/>
      <c r="J101" s="163"/>
      <c r="K101" s="157"/>
      <c r="L101" s="72" t="s">
        <v>23</v>
      </c>
      <c r="M101" s="73">
        <f t="shared" si="76"/>
        <v>1934.9225120000001</v>
      </c>
      <c r="N101" s="73">
        <f t="shared" ref="N101:Q101" si="80">N105+N109+N113+N117+N121+N125+N129+N133+N137</f>
        <v>1315.5785000000001</v>
      </c>
      <c r="O101" s="73">
        <f t="shared" si="80"/>
        <v>43.940252000000001</v>
      </c>
      <c r="P101" s="73">
        <f>P105+P109+P113+P117+P121+P125+P129+P133+P137+P1410</f>
        <v>51.930289999999999</v>
      </c>
      <c r="Q101" s="73">
        <f t="shared" si="80"/>
        <v>204.08162999999999</v>
      </c>
      <c r="R101" s="73">
        <f>R105+R109+R113+R117+R121+R125+R129+R133+R137</f>
        <v>224.4898</v>
      </c>
      <c r="S101" s="73">
        <f>S105+S109+S113+S117+S121+S125+S129+S133+S137+S141</f>
        <v>319.39184</v>
      </c>
      <c r="T101" s="158"/>
    </row>
    <row r="102" spans="1:24" ht="18" customHeight="1" x14ac:dyDescent="0.2">
      <c r="A102" s="127" t="s">
        <v>89</v>
      </c>
      <c r="B102" s="111" t="s">
        <v>55</v>
      </c>
      <c r="C102" s="128" t="s">
        <v>15</v>
      </c>
      <c r="D102" s="129">
        <v>2</v>
      </c>
      <c r="E102" s="128">
        <v>2</v>
      </c>
      <c r="F102" s="128">
        <v>0</v>
      </c>
      <c r="G102" s="130">
        <v>0</v>
      </c>
      <c r="H102" s="128">
        <v>0</v>
      </c>
      <c r="I102" s="108">
        <v>0</v>
      </c>
      <c r="J102" s="108">
        <v>0</v>
      </c>
      <c r="K102" s="116" t="s">
        <v>127</v>
      </c>
      <c r="L102" s="66" t="s">
        <v>20</v>
      </c>
      <c r="M102" s="67">
        <f>N102+O102+P102+Q102+S102</f>
        <v>3482.625</v>
      </c>
      <c r="N102" s="67">
        <f>SUM(N103:N105)</f>
        <v>3482.625</v>
      </c>
      <c r="O102" s="67">
        <f t="shared" ref="O102:Q102" si="81">SUM(O103:O105)</f>
        <v>0</v>
      </c>
      <c r="P102" s="68">
        <f t="shared" si="81"/>
        <v>0</v>
      </c>
      <c r="Q102" s="67">
        <f t="shared" si="81"/>
        <v>0</v>
      </c>
      <c r="R102" s="67">
        <f t="shared" ref="R102:S102" si="82">SUM(R103:R105)</f>
        <v>0</v>
      </c>
      <c r="S102" s="67">
        <f t="shared" si="82"/>
        <v>0</v>
      </c>
      <c r="T102" s="125" t="s">
        <v>25</v>
      </c>
    </row>
    <row r="103" spans="1:24" ht="18" customHeight="1" x14ac:dyDescent="0.2">
      <c r="A103" s="127"/>
      <c r="B103" s="111"/>
      <c r="C103" s="128"/>
      <c r="D103" s="129"/>
      <c r="E103" s="128"/>
      <c r="F103" s="128"/>
      <c r="G103" s="130"/>
      <c r="H103" s="128"/>
      <c r="I103" s="109"/>
      <c r="J103" s="109"/>
      <c r="K103" s="117"/>
      <c r="L103" s="74" t="s">
        <v>21</v>
      </c>
      <c r="M103" s="75">
        <f t="shared" ref="M103:M149" si="83">N103+O103+P103+Q103+S103</f>
        <v>0</v>
      </c>
      <c r="N103" s="75">
        <v>0</v>
      </c>
      <c r="O103" s="76">
        <v>0</v>
      </c>
      <c r="P103" s="76">
        <v>0</v>
      </c>
      <c r="Q103" s="75">
        <v>0</v>
      </c>
      <c r="R103" s="75">
        <v>0</v>
      </c>
      <c r="S103" s="75">
        <v>0</v>
      </c>
      <c r="T103" s="126"/>
    </row>
    <row r="104" spans="1:24" ht="18" customHeight="1" x14ac:dyDescent="0.2">
      <c r="A104" s="127"/>
      <c r="B104" s="111"/>
      <c r="C104" s="128"/>
      <c r="D104" s="129"/>
      <c r="E104" s="128"/>
      <c r="F104" s="128"/>
      <c r="G104" s="130"/>
      <c r="H104" s="128"/>
      <c r="I104" s="109"/>
      <c r="J104" s="109"/>
      <c r="K104" s="117"/>
      <c r="L104" s="74" t="s">
        <v>22</v>
      </c>
      <c r="M104" s="75">
        <f t="shared" si="83"/>
        <v>3412.9724999999999</v>
      </c>
      <c r="N104" s="75">
        <v>3412.9724999999999</v>
      </c>
      <c r="O104" s="76">
        <v>0</v>
      </c>
      <c r="P104" s="76">
        <v>0</v>
      </c>
      <c r="Q104" s="75">
        <v>0</v>
      </c>
      <c r="R104" s="75">
        <v>0</v>
      </c>
      <c r="S104" s="75">
        <v>0</v>
      </c>
      <c r="T104" s="126"/>
    </row>
    <row r="105" spans="1:24" ht="18" customHeight="1" x14ac:dyDescent="0.2">
      <c r="A105" s="127"/>
      <c r="B105" s="111"/>
      <c r="C105" s="128"/>
      <c r="D105" s="129"/>
      <c r="E105" s="128"/>
      <c r="F105" s="128"/>
      <c r="G105" s="130"/>
      <c r="H105" s="128"/>
      <c r="I105" s="110"/>
      <c r="J105" s="110"/>
      <c r="K105" s="118"/>
      <c r="L105" s="66" t="s">
        <v>23</v>
      </c>
      <c r="M105" s="75">
        <f t="shared" si="83"/>
        <v>69.652500000000003</v>
      </c>
      <c r="N105" s="75">
        <v>69.652500000000003</v>
      </c>
      <c r="O105" s="76">
        <v>0</v>
      </c>
      <c r="P105" s="76">
        <v>0</v>
      </c>
      <c r="Q105" s="75">
        <v>0</v>
      </c>
      <c r="R105" s="75">
        <v>0</v>
      </c>
      <c r="S105" s="75">
        <v>0</v>
      </c>
      <c r="T105" s="126"/>
    </row>
    <row r="106" spans="1:24" ht="18" customHeight="1" x14ac:dyDescent="0.2">
      <c r="A106" s="127" t="s">
        <v>52</v>
      </c>
      <c r="B106" s="111" t="s">
        <v>56</v>
      </c>
      <c r="C106" s="128" t="s">
        <v>15</v>
      </c>
      <c r="D106" s="129">
        <v>1</v>
      </c>
      <c r="E106" s="128">
        <v>1</v>
      </c>
      <c r="F106" s="128">
        <v>0</v>
      </c>
      <c r="G106" s="130">
        <v>0</v>
      </c>
      <c r="H106" s="128">
        <v>0</v>
      </c>
      <c r="I106" s="108">
        <v>0</v>
      </c>
      <c r="J106" s="108">
        <v>0</v>
      </c>
      <c r="K106" s="116" t="s">
        <v>127</v>
      </c>
      <c r="L106" s="66" t="s">
        <v>20</v>
      </c>
      <c r="M106" s="67">
        <f>N106+O106+P106+Q106+S106</f>
        <v>2152</v>
      </c>
      <c r="N106" s="67">
        <f>SUM(N107:N109)</f>
        <v>2152</v>
      </c>
      <c r="O106" s="67">
        <f t="shared" ref="O106:Q106" si="84">SUM(O107:O109)</f>
        <v>0</v>
      </c>
      <c r="P106" s="68">
        <f t="shared" si="84"/>
        <v>0</v>
      </c>
      <c r="Q106" s="67">
        <f t="shared" si="84"/>
        <v>0</v>
      </c>
      <c r="R106" s="67">
        <f t="shared" ref="R106:S106" si="85">SUM(R107:R109)</f>
        <v>0</v>
      </c>
      <c r="S106" s="67">
        <f t="shared" si="85"/>
        <v>0</v>
      </c>
      <c r="T106" s="125" t="s">
        <v>25</v>
      </c>
    </row>
    <row r="107" spans="1:24" ht="18" customHeight="1" x14ac:dyDescent="0.2">
      <c r="A107" s="127"/>
      <c r="B107" s="111"/>
      <c r="C107" s="128"/>
      <c r="D107" s="129"/>
      <c r="E107" s="128"/>
      <c r="F107" s="128"/>
      <c r="G107" s="130"/>
      <c r="H107" s="128"/>
      <c r="I107" s="109"/>
      <c r="J107" s="109"/>
      <c r="K107" s="117"/>
      <c r="L107" s="74" t="s">
        <v>21</v>
      </c>
      <c r="M107" s="75">
        <f t="shared" si="83"/>
        <v>0</v>
      </c>
      <c r="N107" s="75">
        <v>0</v>
      </c>
      <c r="O107" s="76">
        <v>0</v>
      </c>
      <c r="P107" s="76">
        <v>0</v>
      </c>
      <c r="Q107" s="75">
        <v>0</v>
      </c>
      <c r="R107" s="75">
        <v>0</v>
      </c>
      <c r="S107" s="75">
        <v>0</v>
      </c>
      <c r="T107" s="126"/>
    </row>
    <row r="108" spans="1:24" ht="18" customHeight="1" x14ac:dyDescent="0.2">
      <c r="A108" s="127"/>
      <c r="B108" s="111"/>
      <c r="C108" s="128"/>
      <c r="D108" s="129"/>
      <c r="E108" s="128"/>
      <c r="F108" s="128"/>
      <c r="G108" s="130"/>
      <c r="H108" s="128"/>
      <c r="I108" s="109"/>
      <c r="J108" s="109"/>
      <c r="K108" s="117"/>
      <c r="L108" s="74" t="s">
        <v>22</v>
      </c>
      <c r="M108" s="75">
        <f t="shared" si="83"/>
        <v>2108.96</v>
      </c>
      <c r="N108" s="75">
        <v>2108.96</v>
      </c>
      <c r="O108" s="76">
        <v>0</v>
      </c>
      <c r="P108" s="76">
        <v>0</v>
      </c>
      <c r="Q108" s="75">
        <v>0</v>
      </c>
      <c r="R108" s="75">
        <v>0</v>
      </c>
      <c r="S108" s="75">
        <v>0</v>
      </c>
      <c r="T108" s="126"/>
    </row>
    <row r="109" spans="1:24" ht="18" customHeight="1" x14ac:dyDescent="0.2">
      <c r="A109" s="127"/>
      <c r="B109" s="111"/>
      <c r="C109" s="128"/>
      <c r="D109" s="129"/>
      <c r="E109" s="128"/>
      <c r="F109" s="128"/>
      <c r="G109" s="130"/>
      <c r="H109" s="128"/>
      <c r="I109" s="110"/>
      <c r="J109" s="110"/>
      <c r="K109" s="118"/>
      <c r="L109" s="74" t="s">
        <v>23</v>
      </c>
      <c r="M109" s="75">
        <f t="shared" si="83"/>
        <v>43.04</v>
      </c>
      <c r="N109" s="75">
        <v>43.04</v>
      </c>
      <c r="O109" s="76">
        <v>0</v>
      </c>
      <c r="P109" s="76">
        <v>0</v>
      </c>
      <c r="Q109" s="75">
        <v>0</v>
      </c>
      <c r="R109" s="75">
        <v>0</v>
      </c>
      <c r="S109" s="75">
        <v>0</v>
      </c>
      <c r="T109" s="126"/>
    </row>
    <row r="110" spans="1:24" ht="18" customHeight="1" x14ac:dyDescent="0.2">
      <c r="A110" s="127" t="s">
        <v>53</v>
      </c>
      <c r="B110" s="111" t="s">
        <v>57</v>
      </c>
      <c r="C110" s="125" t="s">
        <v>66</v>
      </c>
      <c r="D110" s="129">
        <v>2</v>
      </c>
      <c r="E110" s="128">
        <v>2</v>
      </c>
      <c r="F110" s="128">
        <v>0</v>
      </c>
      <c r="G110" s="130">
        <v>0</v>
      </c>
      <c r="H110" s="128">
        <v>0</v>
      </c>
      <c r="I110" s="108">
        <v>0</v>
      </c>
      <c r="J110" s="108">
        <v>0</v>
      </c>
      <c r="K110" s="116" t="s">
        <v>127</v>
      </c>
      <c r="L110" s="66" t="s">
        <v>20</v>
      </c>
      <c r="M110" s="67">
        <f>N110+O110+P110+Q110+S110</f>
        <v>156.76802000000001</v>
      </c>
      <c r="N110" s="67">
        <f>SUM(N111:N113)</f>
        <v>156.76802000000001</v>
      </c>
      <c r="O110" s="67">
        <f t="shared" ref="O110:Q110" si="86">SUM(O111:O113)</f>
        <v>0</v>
      </c>
      <c r="P110" s="68">
        <f t="shared" si="86"/>
        <v>0</v>
      </c>
      <c r="Q110" s="67">
        <f t="shared" si="86"/>
        <v>0</v>
      </c>
      <c r="R110" s="67">
        <f t="shared" ref="R110:S110" si="87">SUM(R111:R113)</f>
        <v>0</v>
      </c>
      <c r="S110" s="67">
        <f t="shared" si="87"/>
        <v>0</v>
      </c>
      <c r="T110" s="125" t="s">
        <v>25</v>
      </c>
    </row>
    <row r="111" spans="1:24" ht="18" customHeight="1" x14ac:dyDescent="0.2">
      <c r="A111" s="127"/>
      <c r="B111" s="111"/>
      <c r="C111" s="125"/>
      <c r="D111" s="129"/>
      <c r="E111" s="128"/>
      <c r="F111" s="128"/>
      <c r="G111" s="130"/>
      <c r="H111" s="128"/>
      <c r="I111" s="109"/>
      <c r="J111" s="109"/>
      <c r="K111" s="117"/>
      <c r="L111" s="74" t="s">
        <v>21</v>
      </c>
      <c r="M111" s="75">
        <f t="shared" si="83"/>
        <v>0</v>
      </c>
      <c r="N111" s="75">
        <v>0</v>
      </c>
      <c r="O111" s="76">
        <v>0</v>
      </c>
      <c r="P111" s="76">
        <v>0</v>
      </c>
      <c r="Q111" s="75">
        <v>0</v>
      </c>
      <c r="R111" s="75">
        <v>0</v>
      </c>
      <c r="S111" s="75">
        <v>0</v>
      </c>
      <c r="T111" s="126"/>
    </row>
    <row r="112" spans="1:24" ht="18" customHeight="1" x14ac:dyDescent="0.2">
      <c r="A112" s="127"/>
      <c r="B112" s="111"/>
      <c r="C112" s="125"/>
      <c r="D112" s="129"/>
      <c r="E112" s="128"/>
      <c r="F112" s="128"/>
      <c r="G112" s="130"/>
      <c r="H112" s="128"/>
      <c r="I112" s="109"/>
      <c r="J112" s="109"/>
      <c r="K112" s="117"/>
      <c r="L112" s="74" t="s">
        <v>22</v>
      </c>
      <c r="M112" s="75">
        <f t="shared" si="83"/>
        <v>77.208020000000005</v>
      </c>
      <c r="N112" s="75">
        <v>77.208020000000005</v>
      </c>
      <c r="O112" s="76">
        <v>0</v>
      </c>
      <c r="P112" s="76">
        <v>0</v>
      </c>
      <c r="Q112" s="75">
        <v>0</v>
      </c>
      <c r="R112" s="75">
        <v>0</v>
      </c>
      <c r="S112" s="75">
        <v>0</v>
      </c>
      <c r="T112" s="126"/>
    </row>
    <row r="113" spans="1:20" ht="18" customHeight="1" x14ac:dyDescent="0.2">
      <c r="A113" s="127"/>
      <c r="B113" s="111"/>
      <c r="C113" s="125"/>
      <c r="D113" s="129"/>
      <c r="E113" s="128"/>
      <c r="F113" s="128"/>
      <c r="G113" s="130"/>
      <c r="H113" s="128"/>
      <c r="I113" s="110"/>
      <c r="J113" s="110"/>
      <c r="K113" s="118"/>
      <c r="L113" s="74" t="s">
        <v>23</v>
      </c>
      <c r="M113" s="75">
        <f t="shared" si="83"/>
        <v>79.56</v>
      </c>
      <c r="N113" s="75">
        <v>79.56</v>
      </c>
      <c r="O113" s="76">
        <v>0</v>
      </c>
      <c r="P113" s="76">
        <v>0</v>
      </c>
      <c r="Q113" s="75">
        <v>0</v>
      </c>
      <c r="R113" s="75">
        <v>0</v>
      </c>
      <c r="S113" s="75">
        <v>0</v>
      </c>
      <c r="T113" s="126"/>
    </row>
    <row r="114" spans="1:20" ht="18" customHeight="1" x14ac:dyDescent="0.2">
      <c r="A114" s="127" t="s">
        <v>54</v>
      </c>
      <c r="B114" s="111" t="s">
        <v>58</v>
      </c>
      <c r="C114" s="128" t="s">
        <v>15</v>
      </c>
      <c r="D114" s="129">
        <v>1</v>
      </c>
      <c r="E114" s="128">
        <v>1</v>
      </c>
      <c r="F114" s="128">
        <v>0</v>
      </c>
      <c r="G114" s="130">
        <v>0</v>
      </c>
      <c r="H114" s="128">
        <v>0</v>
      </c>
      <c r="I114" s="108">
        <v>0</v>
      </c>
      <c r="J114" s="108">
        <v>0</v>
      </c>
      <c r="K114" s="116" t="s">
        <v>127</v>
      </c>
      <c r="L114" s="66" t="s">
        <v>20</v>
      </c>
      <c r="M114" s="67">
        <f>N114+O114+P114+Q114+S114</f>
        <v>1112.09274</v>
      </c>
      <c r="N114" s="67">
        <f>SUM(N115:N117)</f>
        <v>1112.09274</v>
      </c>
      <c r="O114" s="67">
        <f t="shared" ref="O114:Q114" si="88">SUM(O115:O117)</f>
        <v>0</v>
      </c>
      <c r="P114" s="68">
        <f t="shared" si="88"/>
        <v>0</v>
      </c>
      <c r="Q114" s="67">
        <f t="shared" si="88"/>
        <v>0</v>
      </c>
      <c r="R114" s="67">
        <f t="shared" ref="R114:S114" si="89">SUM(R115:R117)</f>
        <v>0</v>
      </c>
      <c r="S114" s="67">
        <f t="shared" si="89"/>
        <v>0</v>
      </c>
      <c r="T114" s="125" t="s">
        <v>25</v>
      </c>
    </row>
    <row r="115" spans="1:20" ht="18" customHeight="1" x14ac:dyDescent="0.2">
      <c r="A115" s="127"/>
      <c r="B115" s="111"/>
      <c r="C115" s="128"/>
      <c r="D115" s="129"/>
      <c r="E115" s="128"/>
      <c r="F115" s="128"/>
      <c r="G115" s="130"/>
      <c r="H115" s="128"/>
      <c r="I115" s="109"/>
      <c r="J115" s="109"/>
      <c r="K115" s="117"/>
      <c r="L115" s="74" t="s">
        <v>21</v>
      </c>
      <c r="M115" s="75">
        <f t="shared" si="83"/>
        <v>0</v>
      </c>
      <c r="N115" s="75">
        <v>0</v>
      </c>
      <c r="O115" s="76">
        <v>0</v>
      </c>
      <c r="P115" s="76">
        <v>0</v>
      </c>
      <c r="Q115" s="75">
        <v>0</v>
      </c>
      <c r="R115" s="75">
        <v>0</v>
      </c>
      <c r="S115" s="75">
        <v>0</v>
      </c>
      <c r="T115" s="126"/>
    </row>
    <row r="116" spans="1:20" ht="18" customHeight="1" x14ac:dyDescent="0.2">
      <c r="A116" s="127"/>
      <c r="B116" s="111"/>
      <c r="C116" s="128"/>
      <c r="D116" s="129"/>
      <c r="E116" s="128"/>
      <c r="F116" s="128"/>
      <c r="G116" s="130"/>
      <c r="H116" s="128"/>
      <c r="I116" s="109"/>
      <c r="J116" s="109"/>
      <c r="K116" s="117"/>
      <c r="L116" s="74" t="s">
        <v>22</v>
      </c>
      <c r="M116" s="75">
        <f t="shared" si="83"/>
        <v>550.42974000000004</v>
      </c>
      <c r="N116" s="75">
        <v>550.42974000000004</v>
      </c>
      <c r="O116" s="76">
        <v>0</v>
      </c>
      <c r="P116" s="76">
        <v>0</v>
      </c>
      <c r="Q116" s="75">
        <v>0</v>
      </c>
      <c r="R116" s="75">
        <v>0</v>
      </c>
      <c r="S116" s="75">
        <v>0</v>
      </c>
      <c r="T116" s="126"/>
    </row>
    <row r="117" spans="1:20" ht="18" customHeight="1" x14ac:dyDescent="0.2">
      <c r="A117" s="127"/>
      <c r="B117" s="111"/>
      <c r="C117" s="128"/>
      <c r="D117" s="129"/>
      <c r="E117" s="128"/>
      <c r="F117" s="128"/>
      <c r="G117" s="130"/>
      <c r="H117" s="128"/>
      <c r="I117" s="110"/>
      <c r="J117" s="110"/>
      <c r="K117" s="118"/>
      <c r="L117" s="74" t="s">
        <v>23</v>
      </c>
      <c r="M117" s="75">
        <f t="shared" si="83"/>
        <v>561.66300000000001</v>
      </c>
      <c r="N117" s="75">
        <v>561.66300000000001</v>
      </c>
      <c r="O117" s="76">
        <v>0</v>
      </c>
      <c r="P117" s="76">
        <v>0</v>
      </c>
      <c r="Q117" s="75">
        <v>0</v>
      </c>
      <c r="R117" s="75">
        <v>0</v>
      </c>
      <c r="S117" s="75">
        <v>0</v>
      </c>
      <c r="T117" s="126"/>
    </row>
    <row r="118" spans="1:20" ht="18" customHeight="1" x14ac:dyDescent="0.2">
      <c r="A118" s="127" t="s">
        <v>60</v>
      </c>
      <c r="B118" s="111" t="s">
        <v>59</v>
      </c>
      <c r="C118" s="128" t="s">
        <v>15</v>
      </c>
      <c r="D118" s="129">
        <v>1</v>
      </c>
      <c r="E118" s="128">
        <v>1</v>
      </c>
      <c r="F118" s="128">
        <v>0</v>
      </c>
      <c r="G118" s="130">
        <v>0</v>
      </c>
      <c r="H118" s="128">
        <v>0</v>
      </c>
      <c r="I118" s="108">
        <v>0</v>
      </c>
      <c r="J118" s="108">
        <v>0</v>
      </c>
      <c r="K118" s="116" t="s">
        <v>127</v>
      </c>
      <c r="L118" s="66" t="s">
        <v>20</v>
      </c>
      <c r="M118" s="67">
        <f>N118+O118+P118+Q118+S118</f>
        <v>1112.09274</v>
      </c>
      <c r="N118" s="67">
        <f>SUM(N119:N121)</f>
        <v>1112.09274</v>
      </c>
      <c r="O118" s="67">
        <f t="shared" ref="O118:Q118" si="90">SUM(O119:O121)</f>
        <v>0</v>
      </c>
      <c r="P118" s="68">
        <f t="shared" si="90"/>
        <v>0</v>
      </c>
      <c r="Q118" s="67">
        <f t="shared" si="90"/>
        <v>0</v>
      </c>
      <c r="R118" s="67">
        <f t="shared" ref="R118:S118" si="91">SUM(R119:R121)</f>
        <v>0</v>
      </c>
      <c r="S118" s="67">
        <f t="shared" si="91"/>
        <v>0</v>
      </c>
      <c r="T118" s="125" t="s">
        <v>25</v>
      </c>
    </row>
    <row r="119" spans="1:20" ht="18" customHeight="1" x14ac:dyDescent="0.2">
      <c r="A119" s="127"/>
      <c r="B119" s="111"/>
      <c r="C119" s="128"/>
      <c r="D119" s="129"/>
      <c r="E119" s="128"/>
      <c r="F119" s="128"/>
      <c r="G119" s="130"/>
      <c r="H119" s="128"/>
      <c r="I119" s="109"/>
      <c r="J119" s="109"/>
      <c r="K119" s="117"/>
      <c r="L119" s="74" t="s">
        <v>21</v>
      </c>
      <c r="M119" s="75">
        <f t="shared" si="83"/>
        <v>0</v>
      </c>
      <c r="N119" s="75">
        <v>0</v>
      </c>
      <c r="O119" s="76">
        <v>0</v>
      </c>
      <c r="P119" s="76">
        <v>0</v>
      </c>
      <c r="Q119" s="75">
        <v>0</v>
      </c>
      <c r="R119" s="75">
        <v>0</v>
      </c>
      <c r="S119" s="75">
        <v>0</v>
      </c>
      <c r="T119" s="126"/>
    </row>
    <row r="120" spans="1:20" ht="18" customHeight="1" x14ac:dyDescent="0.2">
      <c r="A120" s="127"/>
      <c r="B120" s="111"/>
      <c r="C120" s="128"/>
      <c r="D120" s="129"/>
      <c r="E120" s="128"/>
      <c r="F120" s="128"/>
      <c r="G120" s="130"/>
      <c r="H120" s="128"/>
      <c r="I120" s="109"/>
      <c r="J120" s="109"/>
      <c r="K120" s="117"/>
      <c r="L120" s="74" t="s">
        <v>22</v>
      </c>
      <c r="M120" s="75">
        <f t="shared" si="83"/>
        <v>550.42974000000004</v>
      </c>
      <c r="N120" s="75">
        <v>550.42974000000004</v>
      </c>
      <c r="O120" s="76">
        <v>0</v>
      </c>
      <c r="P120" s="76">
        <v>0</v>
      </c>
      <c r="Q120" s="75">
        <v>0</v>
      </c>
      <c r="R120" s="75">
        <v>0</v>
      </c>
      <c r="S120" s="75">
        <v>0</v>
      </c>
      <c r="T120" s="126"/>
    </row>
    <row r="121" spans="1:20" ht="18" customHeight="1" x14ac:dyDescent="0.2">
      <c r="A121" s="127"/>
      <c r="B121" s="111"/>
      <c r="C121" s="128"/>
      <c r="D121" s="129"/>
      <c r="E121" s="128"/>
      <c r="F121" s="128"/>
      <c r="G121" s="130"/>
      <c r="H121" s="128"/>
      <c r="I121" s="110"/>
      <c r="J121" s="110"/>
      <c r="K121" s="118"/>
      <c r="L121" s="74" t="s">
        <v>23</v>
      </c>
      <c r="M121" s="75">
        <f t="shared" si="83"/>
        <v>561.66300000000001</v>
      </c>
      <c r="N121" s="75">
        <v>561.66300000000001</v>
      </c>
      <c r="O121" s="76">
        <v>0</v>
      </c>
      <c r="P121" s="76">
        <v>0</v>
      </c>
      <c r="Q121" s="75">
        <v>0</v>
      </c>
      <c r="R121" s="75">
        <v>0</v>
      </c>
      <c r="S121" s="75">
        <v>0</v>
      </c>
      <c r="T121" s="126"/>
    </row>
    <row r="122" spans="1:20" ht="18" customHeight="1" x14ac:dyDescent="0.2">
      <c r="A122" s="113" t="s">
        <v>94</v>
      </c>
      <c r="B122" s="111" t="s">
        <v>101</v>
      </c>
      <c r="C122" s="128" t="s">
        <v>15</v>
      </c>
      <c r="D122" s="129">
        <v>1</v>
      </c>
      <c r="E122" s="128">
        <v>0</v>
      </c>
      <c r="F122" s="128">
        <v>1</v>
      </c>
      <c r="G122" s="130">
        <v>0</v>
      </c>
      <c r="H122" s="128">
        <v>0</v>
      </c>
      <c r="I122" s="108">
        <v>0</v>
      </c>
      <c r="J122" s="108">
        <v>0</v>
      </c>
      <c r="K122" s="116" t="s">
        <v>127</v>
      </c>
      <c r="L122" s="66" t="s">
        <v>20</v>
      </c>
      <c r="M122" s="67">
        <f>N122+O122+P122+Q122+S122</f>
        <v>2197.0126</v>
      </c>
      <c r="N122" s="67">
        <f>SUM(N123:N125)</f>
        <v>0</v>
      </c>
      <c r="O122" s="67">
        <f>SUM(O123:O125)</f>
        <v>2197.0126</v>
      </c>
      <c r="P122" s="68">
        <f>SUM(P123:P125)</f>
        <v>0</v>
      </c>
      <c r="Q122" s="67">
        <f t="shared" ref="Q122" si="92">SUM(Q123:Q125)</f>
        <v>0</v>
      </c>
      <c r="R122" s="67">
        <f t="shared" ref="R122:S122" si="93">SUM(R123:R125)</f>
        <v>0</v>
      </c>
      <c r="S122" s="67">
        <f t="shared" si="93"/>
        <v>0</v>
      </c>
      <c r="T122" s="125" t="s">
        <v>25</v>
      </c>
    </row>
    <row r="123" spans="1:20" ht="18" customHeight="1" x14ac:dyDescent="0.2">
      <c r="A123" s="114"/>
      <c r="B123" s="111"/>
      <c r="C123" s="128"/>
      <c r="D123" s="129"/>
      <c r="E123" s="128"/>
      <c r="F123" s="128"/>
      <c r="G123" s="130"/>
      <c r="H123" s="128"/>
      <c r="I123" s="109"/>
      <c r="J123" s="109"/>
      <c r="K123" s="117"/>
      <c r="L123" s="74" t="s">
        <v>21</v>
      </c>
      <c r="M123" s="75">
        <f t="shared" ref="M123:M125" si="94">N123+O123+P123+Q123+S123</f>
        <v>0</v>
      </c>
      <c r="N123" s="75">
        <v>0</v>
      </c>
      <c r="O123" s="75">
        <v>0</v>
      </c>
      <c r="P123" s="76">
        <v>0</v>
      </c>
      <c r="Q123" s="75">
        <v>0</v>
      </c>
      <c r="R123" s="75">
        <v>0</v>
      </c>
      <c r="S123" s="75">
        <v>0</v>
      </c>
      <c r="T123" s="126"/>
    </row>
    <row r="124" spans="1:20" ht="18" customHeight="1" x14ac:dyDescent="0.2">
      <c r="A124" s="114"/>
      <c r="B124" s="111"/>
      <c r="C124" s="128"/>
      <c r="D124" s="129"/>
      <c r="E124" s="128"/>
      <c r="F124" s="128"/>
      <c r="G124" s="130"/>
      <c r="H124" s="128"/>
      <c r="I124" s="109"/>
      <c r="J124" s="109"/>
      <c r="K124" s="117"/>
      <c r="L124" s="74" t="s">
        <v>22</v>
      </c>
      <c r="M124" s="75">
        <f t="shared" si="94"/>
        <v>2153.0723480000001</v>
      </c>
      <c r="N124" s="75">
        <v>0</v>
      </c>
      <c r="O124" s="75">
        <v>2153.0723480000001</v>
      </c>
      <c r="P124" s="76">
        <v>0</v>
      </c>
      <c r="Q124" s="75">
        <v>0</v>
      </c>
      <c r="R124" s="75">
        <v>0</v>
      </c>
      <c r="S124" s="75">
        <v>0</v>
      </c>
      <c r="T124" s="126"/>
    </row>
    <row r="125" spans="1:20" ht="18" customHeight="1" x14ac:dyDescent="0.2">
      <c r="A125" s="115"/>
      <c r="B125" s="111"/>
      <c r="C125" s="128"/>
      <c r="D125" s="129"/>
      <c r="E125" s="128"/>
      <c r="F125" s="128"/>
      <c r="G125" s="130"/>
      <c r="H125" s="128"/>
      <c r="I125" s="110"/>
      <c r="J125" s="110"/>
      <c r="K125" s="118"/>
      <c r="L125" s="74" t="s">
        <v>23</v>
      </c>
      <c r="M125" s="75">
        <f t="shared" si="94"/>
        <v>43.940252000000001</v>
      </c>
      <c r="N125" s="75">
        <v>0</v>
      </c>
      <c r="O125" s="75">
        <v>43.940252000000001</v>
      </c>
      <c r="P125" s="76">
        <v>0</v>
      </c>
      <c r="Q125" s="75">
        <v>0</v>
      </c>
      <c r="R125" s="75">
        <v>0</v>
      </c>
      <c r="S125" s="75">
        <v>0</v>
      </c>
      <c r="T125" s="126"/>
    </row>
    <row r="126" spans="1:20" ht="18" customHeight="1" x14ac:dyDescent="0.2">
      <c r="A126" s="113" t="s">
        <v>95</v>
      </c>
      <c r="B126" s="111" t="s">
        <v>97</v>
      </c>
      <c r="C126" s="128" t="s">
        <v>15</v>
      </c>
      <c r="D126" s="129">
        <v>1</v>
      </c>
      <c r="E126" s="128">
        <v>0</v>
      </c>
      <c r="F126" s="128">
        <v>0</v>
      </c>
      <c r="G126" s="130">
        <v>1</v>
      </c>
      <c r="H126" s="128">
        <v>0</v>
      </c>
      <c r="I126" s="108">
        <v>0</v>
      </c>
      <c r="J126" s="108">
        <v>0</v>
      </c>
      <c r="K126" s="116" t="s">
        <v>127</v>
      </c>
      <c r="L126" s="66" t="s">
        <v>20</v>
      </c>
      <c r="M126" s="67">
        <f>N126+O126+P126+Q126+S126</f>
        <v>2596.5145699999998</v>
      </c>
      <c r="N126" s="67">
        <f>SUM(N127:N129)</f>
        <v>0</v>
      </c>
      <c r="O126" s="67">
        <f t="shared" ref="O126:Q126" si="95">SUM(O127:O129)</f>
        <v>0</v>
      </c>
      <c r="P126" s="68">
        <f>SUM(P127:P129)</f>
        <v>2596.5145699999998</v>
      </c>
      <c r="Q126" s="67">
        <f t="shared" si="95"/>
        <v>0</v>
      </c>
      <c r="R126" s="67">
        <f t="shared" ref="R126:S126" si="96">SUM(R127:R129)</f>
        <v>0</v>
      </c>
      <c r="S126" s="67">
        <f t="shared" si="96"/>
        <v>0</v>
      </c>
      <c r="T126" s="125" t="s">
        <v>25</v>
      </c>
    </row>
    <row r="127" spans="1:20" ht="18" customHeight="1" x14ac:dyDescent="0.2">
      <c r="A127" s="114"/>
      <c r="B127" s="111"/>
      <c r="C127" s="128"/>
      <c r="D127" s="129"/>
      <c r="E127" s="128"/>
      <c r="F127" s="128"/>
      <c r="G127" s="130"/>
      <c r="H127" s="128"/>
      <c r="I127" s="109"/>
      <c r="J127" s="109"/>
      <c r="K127" s="117"/>
      <c r="L127" s="74" t="s">
        <v>21</v>
      </c>
      <c r="M127" s="75">
        <f t="shared" si="83"/>
        <v>0</v>
      </c>
      <c r="N127" s="75">
        <v>0</v>
      </c>
      <c r="O127" s="75">
        <v>0</v>
      </c>
      <c r="P127" s="76">
        <v>0</v>
      </c>
      <c r="Q127" s="75">
        <v>0</v>
      </c>
      <c r="R127" s="75">
        <v>0</v>
      </c>
      <c r="S127" s="75">
        <v>0</v>
      </c>
      <c r="T127" s="126"/>
    </row>
    <row r="128" spans="1:20" ht="18" customHeight="1" x14ac:dyDescent="0.2">
      <c r="A128" s="114"/>
      <c r="B128" s="111"/>
      <c r="C128" s="128"/>
      <c r="D128" s="129"/>
      <c r="E128" s="128"/>
      <c r="F128" s="128"/>
      <c r="G128" s="130"/>
      <c r="H128" s="128"/>
      <c r="I128" s="109"/>
      <c r="J128" s="109"/>
      <c r="K128" s="117"/>
      <c r="L128" s="74" t="s">
        <v>22</v>
      </c>
      <c r="M128" s="75">
        <f t="shared" si="83"/>
        <v>2544.58428</v>
      </c>
      <c r="N128" s="75">
        <v>0</v>
      </c>
      <c r="O128" s="75">
        <v>0</v>
      </c>
      <c r="P128" s="76">
        <v>2544.58428</v>
      </c>
      <c r="Q128" s="75">
        <v>0</v>
      </c>
      <c r="R128" s="75">
        <v>0</v>
      </c>
      <c r="S128" s="75">
        <v>0</v>
      </c>
      <c r="T128" s="126"/>
    </row>
    <row r="129" spans="1:24" ht="18" customHeight="1" x14ac:dyDescent="0.2">
      <c r="A129" s="115"/>
      <c r="B129" s="111"/>
      <c r="C129" s="128"/>
      <c r="D129" s="129"/>
      <c r="E129" s="128"/>
      <c r="F129" s="128"/>
      <c r="G129" s="130"/>
      <c r="H129" s="128"/>
      <c r="I129" s="110"/>
      <c r="J129" s="110"/>
      <c r="K129" s="118"/>
      <c r="L129" s="74" t="s">
        <v>23</v>
      </c>
      <c r="M129" s="75">
        <f t="shared" si="83"/>
        <v>51.930289999999999</v>
      </c>
      <c r="N129" s="75">
        <v>0</v>
      </c>
      <c r="O129" s="75">
        <v>0</v>
      </c>
      <c r="P129" s="88">
        <v>51.930289999999999</v>
      </c>
      <c r="Q129" s="75">
        <v>0</v>
      </c>
      <c r="R129" s="75">
        <v>0</v>
      </c>
      <c r="S129" s="75">
        <v>0</v>
      </c>
      <c r="T129" s="126"/>
      <c r="U129" s="62"/>
    </row>
    <row r="130" spans="1:24" ht="18" customHeight="1" x14ac:dyDescent="0.2">
      <c r="A130" s="127" t="s">
        <v>96</v>
      </c>
      <c r="B130" s="111" t="s">
        <v>98</v>
      </c>
      <c r="C130" s="128" t="s">
        <v>15</v>
      </c>
      <c r="D130" s="129">
        <v>1</v>
      </c>
      <c r="E130" s="128">
        <v>0</v>
      </c>
      <c r="F130" s="128">
        <v>0</v>
      </c>
      <c r="G130" s="130">
        <v>0</v>
      </c>
      <c r="H130" s="128">
        <v>1</v>
      </c>
      <c r="I130" s="108">
        <v>0</v>
      </c>
      <c r="J130" s="108">
        <v>0</v>
      </c>
      <c r="K130" s="116" t="s">
        <v>127</v>
      </c>
      <c r="L130" s="66" t="s">
        <v>20</v>
      </c>
      <c r="M130" s="67">
        <f>N130+O130+P130+Q130+S130</f>
        <v>10204.081630000001</v>
      </c>
      <c r="N130" s="67">
        <f>SUM(N131:N133)</f>
        <v>0</v>
      </c>
      <c r="O130" s="67">
        <f t="shared" ref="O130:P130" si="97">SUM(O131:O133)</f>
        <v>0</v>
      </c>
      <c r="P130" s="68">
        <f t="shared" si="97"/>
        <v>0</v>
      </c>
      <c r="Q130" s="67">
        <f>SUM(Q131:Q133)</f>
        <v>10204.081630000001</v>
      </c>
      <c r="R130" s="67">
        <f t="shared" ref="R130:S130" si="98">SUM(R131:R133)</f>
        <v>0</v>
      </c>
      <c r="S130" s="67">
        <f t="shared" si="98"/>
        <v>0</v>
      </c>
      <c r="T130" s="125" t="s">
        <v>25</v>
      </c>
    </row>
    <row r="131" spans="1:24" ht="18" customHeight="1" x14ac:dyDescent="0.2">
      <c r="A131" s="127"/>
      <c r="B131" s="111"/>
      <c r="C131" s="128"/>
      <c r="D131" s="129"/>
      <c r="E131" s="128"/>
      <c r="F131" s="128"/>
      <c r="G131" s="130"/>
      <c r="H131" s="128"/>
      <c r="I131" s="109"/>
      <c r="J131" s="109"/>
      <c r="K131" s="117"/>
      <c r="L131" s="74" t="s">
        <v>21</v>
      </c>
      <c r="M131" s="75">
        <f t="shared" si="83"/>
        <v>0</v>
      </c>
      <c r="N131" s="75">
        <v>0</v>
      </c>
      <c r="O131" s="75">
        <v>0</v>
      </c>
      <c r="P131" s="76">
        <v>0</v>
      </c>
      <c r="Q131" s="75">
        <v>0</v>
      </c>
      <c r="R131" s="75">
        <v>0</v>
      </c>
      <c r="S131" s="75">
        <v>0</v>
      </c>
      <c r="T131" s="126"/>
    </row>
    <row r="132" spans="1:24" ht="18" customHeight="1" x14ac:dyDescent="0.2">
      <c r="A132" s="127"/>
      <c r="B132" s="111"/>
      <c r="C132" s="128"/>
      <c r="D132" s="129"/>
      <c r="E132" s="128"/>
      <c r="F132" s="128"/>
      <c r="G132" s="130"/>
      <c r="H132" s="128"/>
      <c r="I132" s="109"/>
      <c r="J132" s="109"/>
      <c r="K132" s="117"/>
      <c r="L132" s="74" t="s">
        <v>22</v>
      </c>
      <c r="M132" s="75">
        <f t="shared" si="83"/>
        <v>10000</v>
      </c>
      <c r="N132" s="75">
        <v>0</v>
      </c>
      <c r="O132" s="75">
        <v>0</v>
      </c>
      <c r="P132" s="76">
        <v>0</v>
      </c>
      <c r="Q132" s="75">
        <v>10000</v>
      </c>
      <c r="R132" s="75">
        <v>0</v>
      </c>
      <c r="S132" s="75">
        <v>0</v>
      </c>
      <c r="T132" s="126"/>
    </row>
    <row r="133" spans="1:24" ht="18" customHeight="1" x14ac:dyDescent="0.2">
      <c r="A133" s="127"/>
      <c r="B133" s="111"/>
      <c r="C133" s="128"/>
      <c r="D133" s="129"/>
      <c r="E133" s="128"/>
      <c r="F133" s="128"/>
      <c r="G133" s="130"/>
      <c r="H133" s="128"/>
      <c r="I133" s="110"/>
      <c r="J133" s="110"/>
      <c r="K133" s="118"/>
      <c r="L133" s="74" t="s">
        <v>23</v>
      </c>
      <c r="M133" s="75">
        <f t="shared" si="83"/>
        <v>204.08162999999999</v>
      </c>
      <c r="N133" s="75">
        <v>0</v>
      </c>
      <c r="O133" s="75">
        <v>0</v>
      </c>
      <c r="P133" s="76">
        <v>0</v>
      </c>
      <c r="Q133" s="75">
        <v>204.08162999999999</v>
      </c>
      <c r="R133" s="75">
        <v>0</v>
      </c>
      <c r="S133" s="75">
        <v>0</v>
      </c>
      <c r="T133" s="126"/>
    </row>
    <row r="134" spans="1:24" ht="18" customHeight="1" x14ac:dyDescent="0.2">
      <c r="A134" s="127" t="s">
        <v>100</v>
      </c>
      <c r="B134" s="111" t="s">
        <v>99</v>
      </c>
      <c r="C134" s="128" t="s">
        <v>15</v>
      </c>
      <c r="D134" s="129">
        <v>1</v>
      </c>
      <c r="E134" s="128">
        <v>0</v>
      </c>
      <c r="F134" s="128">
        <v>0</v>
      </c>
      <c r="G134" s="130">
        <v>0</v>
      </c>
      <c r="H134" s="128">
        <v>0</v>
      </c>
      <c r="I134" s="108">
        <v>1</v>
      </c>
      <c r="J134" s="108">
        <v>0</v>
      </c>
      <c r="K134" s="116" t="s">
        <v>127</v>
      </c>
      <c r="L134" s="66" t="s">
        <v>20</v>
      </c>
      <c r="M134" s="67">
        <f>N134+O134+P134+Q134+S134</f>
        <v>0</v>
      </c>
      <c r="N134" s="67">
        <f>SUM(N135:N137)</f>
        <v>0</v>
      </c>
      <c r="O134" s="67">
        <f t="shared" ref="O134:Q134" si="99">SUM(O135:O137)</f>
        <v>0</v>
      </c>
      <c r="P134" s="68">
        <f t="shared" si="99"/>
        <v>0</v>
      </c>
      <c r="Q134" s="67">
        <f t="shared" si="99"/>
        <v>0</v>
      </c>
      <c r="R134" s="67">
        <f t="shared" ref="R134:S134" si="100">SUM(R135:R137)</f>
        <v>11224.489799999999</v>
      </c>
      <c r="S134" s="67">
        <f t="shared" si="100"/>
        <v>0</v>
      </c>
      <c r="T134" s="125" t="s">
        <v>25</v>
      </c>
    </row>
    <row r="135" spans="1:24" ht="18" customHeight="1" x14ac:dyDescent="0.2">
      <c r="A135" s="127"/>
      <c r="B135" s="111"/>
      <c r="C135" s="128"/>
      <c r="D135" s="129"/>
      <c r="E135" s="128"/>
      <c r="F135" s="128"/>
      <c r="G135" s="130"/>
      <c r="H135" s="128"/>
      <c r="I135" s="109"/>
      <c r="J135" s="109"/>
      <c r="K135" s="117"/>
      <c r="L135" s="74" t="s">
        <v>21</v>
      </c>
      <c r="M135" s="75">
        <f t="shared" si="83"/>
        <v>0</v>
      </c>
      <c r="N135" s="75">
        <v>0</v>
      </c>
      <c r="O135" s="75">
        <v>0</v>
      </c>
      <c r="P135" s="76">
        <v>0</v>
      </c>
      <c r="Q135" s="75">
        <v>0</v>
      </c>
      <c r="R135" s="75">
        <v>0</v>
      </c>
      <c r="S135" s="75">
        <v>0</v>
      </c>
      <c r="T135" s="126"/>
    </row>
    <row r="136" spans="1:24" ht="18" customHeight="1" x14ac:dyDescent="0.2">
      <c r="A136" s="127"/>
      <c r="B136" s="111"/>
      <c r="C136" s="128"/>
      <c r="D136" s="129"/>
      <c r="E136" s="128"/>
      <c r="F136" s="128"/>
      <c r="G136" s="130"/>
      <c r="H136" s="128"/>
      <c r="I136" s="109"/>
      <c r="J136" s="109"/>
      <c r="K136" s="117"/>
      <c r="L136" s="74" t="s">
        <v>22</v>
      </c>
      <c r="M136" s="75">
        <f t="shared" si="83"/>
        <v>0</v>
      </c>
      <c r="N136" s="75">
        <v>0</v>
      </c>
      <c r="O136" s="75">
        <v>0</v>
      </c>
      <c r="P136" s="76">
        <v>0</v>
      </c>
      <c r="Q136" s="75">
        <v>0</v>
      </c>
      <c r="R136" s="75">
        <v>11000</v>
      </c>
      <c r="S136" s="75">
        <v>0</v>
      </c>
      <c r="T136" s="126"/>
      <c r="U136" s="60"/>
    </row>
    <row r="137" spans="1:24" ht="24" customHeight="1" x14ac:dyDescent="0.2">
      <c r="A137" s="127"/>
      <c r="B137" s="111"/>
      <c r="C137" s="128"/>
      <c r="D137" s="129"/>
      <c r="E137" s="128"/>
      <c r="F137" s="128"/>
      <c r="G137" s="130"/>
      <c r="H137" s="128"/>
      <c r="I137" s="110"/>
      <c r="J137" s="110"/>
      <c r="K137" s="118"/>
      <c r="L137" s="74" t="s">
        <v>23</v>
      </c>
      <c r="M137" s="75">
        <f t="shared" si="83"/>
        <v>0</v>
      </c>
      <c r="N137" s="75">
        <v>0</v>
      </c>
      <c r="O137" s="75">
        <v>0</v>
      </c>
      <c r="P137" s="76">
        <v>0</v>
      </c>
      <c r="Q137" s="75">
        <v>0</v>
      </c>
      <c r="R137" s="75">
        <v>224.4898</v>
      </c>
      <c r="S137" s="75">
        <v>0</v>
      </c>
      <c r="T137" s="126"/>
      <c r="U137" s="60"/>
    </row>
    <row r="138" spans="1:24" ht="18" customHeight="1" x14ac:dyDescent="0.2">
      <c r="A138" s="127" t="s">
        <v>100</v>
      </c>
      <c r="B138" s="111" t="s">
        <v>131</v>
      </c>
      <c r="C138" s="128" t="s">
        <v>15</v>
      </c>
      <c r="D138" s="129">
        <v>1</v>
      </c>
      <c r="E138" s="128">
        <v>0</v>
      </c>
      <c r="F138" s="128">
        <v>0</v>
      </c>
      <c r="G138" s="130">
        <v>0</v>
      </c>
      <c r="H138" s="128">
        <v>0</v>
      </c>
      <c r="I138" s="108">
        <v>0</v>
      </c>
      <c r="J138" s="108">
        <v>1</v>
      </c>
      <c r="K138" s="116" t="s">
        <v>127</v>
      </c>
      <c r="L138" s="66" t="s">
        <v>20</v>
      </c>
      <c r="M138" s="67">
        <f>N138+O138+P138+Q138+S138</f>
        <v>15969.591840000001</v>
      </c>
      <c r="N138" s="67">
        <f>SUM(N139:N141)</f>
        <v>0</v>
      </c>
      <c r="O138" s="67">
        <f t="shared" ref="O138:S138" si="101">SUM(O139:O141)</f>
        <v>0</v>
      </c>
      <c r="P138" s="68">
        <f t="shared" si="101"/>
        <v>0</v>
      </c>
      <c r="Q138" s="67">
        <f t="shared" si="101"/>
        <v>0</v>
      </c>
      <c r="R138" s="67">
        <f t="shared" si="101"/>
        <v>0</v>
      </c>
      <c r="S138" s="67">
        <f t="shared" si="101"/>
        <v>15969.591840000001</v>
      </c>
      <c r="T138" s="125" t="s">
        <v>25</v>
      </c>
    </row>
    <row r="139" spans="1:24" ht="18" customHeight="1" x14ac:dyDescent="0.2">
      <c r="A139" s="127"/>
      <c r="B139" s="111"/>
      <c r="C139" s="128"/>
      <c r="D139" s="129"/>
      <c r="E139" s="128"/>
      <c r="F139" s="128"/>
      <c r="G139" s="130"/>
      <c r="H139" s="128"/>
      <c r="I139" s="109"/>
      <c r="J139" s="109"/>
      <c r="K139" s="117"/>
      <c r="L139" s="74" t="s">
        <v>21</v>
      </c>
      <c r="M139" s="75">
        <f t="shared" ref="M139:M141" si="102">N139+O139+P139+Q139+S139</f>
        <v>0</v>
      </c>
      <c r="N139" s="75">
        <v>0</v>
      </c>
      <c r="O139" s="75">
        <v>0</v>
      </c>
      <c r="P139" s="76">
        <v>0</v>
      </c>
      <c r="Q139" s="75">
        <v>0</v>
      </c>
      <c r="R139" s="75">
        <v>0</v>
      </c>
      <c r="S139" s="75">
        <v>0</v>
      </c>
      <c r="T139" s="126"/>
    </row>
    <row r="140" spans="1:24" ht="18" customHeight="1" x14ac:dyDescent="0.2">
      <c r="A140" s="127"/>
      <c r="B140" s="111"/>
      <c r="C140" s="128"/>
      <c r="D140" s="129"/>
      <c r="E140" s="128"/>
      <c r="F140" s="128"/>
      <c r="G140" s="130"/>
      <c r="H140" s="128"/>
      <c r="I140" s="109"/>
      <c r="J140" s="109"/>
      <c r="K140" s="117"/>
      <c r="L140" s="74" t="s">
        <v>22</v>
      </c>
      <c r="M140" s="75">
        <f t="shared" si="102"/>
        <v>15650.2</v>
      </c>
      <c r="N140" s="75">
        <v>0</v>
      </c>
      <c r="O140" s="75">
        <v>0</v>
      </c>
      <c r="P140" s="76">
        <v>0</v>
      </c>
      <c r="Q140" s="75">
        <v>0</v>
      </c>
      <c r="R140" s="75">
        <v>0</v>
      </c>
      <c r="S140" s="75">
        <v>15650.2</v>
      </c>
      <c r="T140" s="126"/>
      <c r="U140" s="60"/>
    </row>
    <row r="141" spans="1:24" ht="18" customHeight="1" x14ac:dyDescent="0.2">
      <c r="A141" s="127"/>
      <c r="B141" s="111"/>
      <c r="C141" s="128"/>
      <c r="D141" s="129"/>
      <c r="E141" s="128"/>
      <c r="F141" s="128"/>
      <c r="G141" s="130"/>
      <c r="H141" s="128"/>
      <c r="I141" s="110"/>
      <c r="J141" s="110"/>
      <c r="K141" s="118"/>
      <c r="L141" s="74" t="s">
        <v>23</v>
      </c>
      <c r="M141" s="75">
        <f t="shared" si="102"/>
        <v>319.39184</v>
      </c>
      <c r="N141" s="75">
        <v>0</v>
      </c>
      <c r="O141" s="75">
        <v>0</v>
      </c>
      <c r="P141" s="76">
        <v>0</v>
      </c>
      <c r="Q141" s="75">
        <v>0</v>
      </c>
      <c r="R141" s="75">
        <v>0</v>
      </c>
      <c r="S141" s="75">
        <v>319.39184</v>
      </c>
      <c r="T141" s="126"/>
      <c r="U141" s="60"/>
    </row>
    <row r="142" spans="1:24" s="51" customFormat="1" ht="18" customHeight="1" x14ac:dyDescent="0.2">
      <c r="A142" s="148" t="s">
        <v>31</v>
      </c>
      <c r="B142" s="149" t="s">
        <v>65</v>
      </c>
      <c r="C142" s="151" t="s">
        <v>74</v>
      </c>
      <c r="D142" s="151" t="s">
        <v>74</v>
      </c>
      <c r="E142" s="151" t="s">
        <v>74</v>
      </c>
      <c r="F142" s="151" t="s">
        <v>74</v>
      </c>
      <c r="G142" s="151" t="s">
        <v>74</v>
      </c>
      <c r="H142" s="151" t="s">
        <v>74</v>
      </c>
      <c r="I142" s="165" t="s">
        <v>74</v>
      </c>
      <c r="J142" s="165" t="s">
        <v>74</v>
      </c>
      <c r="K142" s="152" t="s">
        <v>127</v>
      </c>
      <c r="L142" s="69" t="s">
        <v>20</v>
      </c>
      <c r="M142" s="70">
        <f t="shared" si="83"/>
        <v>752.47233000000006</v>
      </c>
      <c r="N142" s="70">
        <f>N146</f>
        <v>220</v>
      </c>
      <c r="O142" s="70">
        <f t="shared" ref="O142:Q145" si="103">O146</f>
        <v>92.472329999999999</v>
      </c>
      <c r="P142" s="70">
        <f t="shared" si="103"/>
        <v>0</v>
      </c>
      <c r="Q142" s="70">
        <f t="shared" si="103"/>
        <v>220</v>
      </c>
      <c r="R142" s="70">
        <f t="shared" ref="R142" si="104">R146</f>
        <v>220</v>
      </c>
      <c r="S142" s="70">
        <f t="shared" ref="S142" si="105">S146</f>
        <v>220</v>
      </c>
      <c r="T142" s="155" t="s">
        <v>25</v>
      </c>
      <c r="U142" s="61"/>
      <c r="V142" s="52"/>
      <c r="X142" s="52"/>
    </row>
    <row r="143" spans="1:24" s="51" customFormat="1" ht="18" customHeight="1" x14ac:dyDescent="0.2">
      <c r="A143" s="148"/>
      <c r="B143" s="150"/>
      <c r="C143" s="151"/>
      <c r="D143" s="151"/>
      <c r="E143" s="151"/>
      <c r="F143" s="151"/>
      <c r="G143" s="151"/>
      <c r="H143" s="151"/>
      <c r="I143" s="166"/>
      <c r="J143" s="166"/>
      <c r="K143" s="153"/>
      <c r="L143" s="69" t="s">
        <v>21</v>
      </c>
      <c r="M143" s="89">
        <f t="shared" si="83"/>
        <v>0</v>
      </c>
      <c r="N143" s="70">
        <f t="shared" ref="N143:N145" si="106">N147</f>
        <v>0</v>
      </c>
      <c r="O143" s="70">
        <f t="shared" si="103"/>
        <v>0</v>
      </c>
      <c r="P143" s="70">
        <f t="shared" si="103"/>
        <v>0</v>
      </c>
      <c r="Q143" s="70">
        <f t="shared" ref="Q143" si="107">Q147</f>
        <v>0</v>
      </c>
      <c r="R143" s="70">
        <f t="shared" ref="R143:S143" si="108">R147</f>
        <v>0</v>
      </c>
      <c r="S143" s="70">
        <f t="shared" si="108"/>
        <v>0</v>
      </c>
      <c r="T143" s="156"/>
      <c r="U143" s="61"/>
      <c r="V143" s="52"/>
      <c r="X143" s="52"/>
    </row>
    <row r="144" spans="1:24" s="51" customFormat="1" ht="18" customHeight="1" x14ac:dyDescent="0.2">
      <c r="A144" s="148"/>
      <c r="B144" s="150"/>
      <c r="C144" s="151"/>
      <c r="D144" s="151"/>
      <c r="E144" s="151"/>
      <c r="F144" s="151"/>
      <c r="G144" s="151"/>
      <c r="H144" s="151"/>
      <c r="I144" s="166"/>
      <c r="J144" s="166"/>
      <c r="K144" s="153"/>
      <c r="L144" s="69" t="s">
        <v>22</v>
      </c>
      <c r="M144" s="89">
        <f t="shared" si="83"/>
        <v>0</v>
      </c>
      <c r="N144" s="70">
        <f t="shared" si="106"/>
        <v>0</v>
      </c>
      <c r="O144" s="70">
        <f t="shared" si="103"/>
        <v>0</v>
      </c>
      <c r="P144" s="70">
        <f t="shared" si="103"/>
        <v>0</v>
      </c>
      <c r="Q144" s="70">
        <f t="shared" ref="Q144" si="109">Q148</f>
        <v>0</v>
      </c>
      <c r="R144" s="70">
        <f t="shared" ref="R144:S144" si="110">R148</f>
        <v>0</v>
      </c>
      <c r="S144" s="70">
        <f t="shared" si="110"/>
        <v>0</v>
      </c>
      <c r="T144" s="156"/>
      <c r="U144" s="61"/>
      <c r="V144" s="52"/>
      <c r="X144" s="52"/>
    </row>
    <row r="145" spans="1:24" s="51" customFormat="1" ht="23.25" customHeight="1" x14ac:dyDescent="0.2">
      <c r="A145" s="148"/>
      <c r="B145" s="150"/>
      <c r="C145" s="151"/>
      <c r="D145" s="151"/>
      <c r="E145" s="151"/>
      <c r="F145" s="151"/>
      <c r="G145" s="151"/>
      <c r="H145" s="151"/>
      <c r="I145" s="167"/>
      <c r="J145" s="167"/>
      <c r="K145" s="154"/>
      <c r="L145" s="69" t="s">
        <v>23</v>
      </c>
      <c r="M145" s="89">
        <f t="shared" si="83"/>
        <v>752.47233000000006</v>
      </c>
      <c r="N145" s="70">
        <f t="shared" si="106"/>
        <v>220</v>
      </c>
      <c r="O145" s="70">
        <f t="shared" si="103"/>
        <v>92.472329999999999</v>
      </c>
      <c r="P145" s="70">
        <f t="shared" si="103"/>
        <v>0</v>
      </c>
      <c r="Q145" s="70">
        <f t="shared" ref="Q145" si="111">Q149</f>
        <v>220</v>
      </c>
      <c r="R145" s="70">
        <f t="shared" ref="R145:S145" si="112">R149</f>
        <v>220</v>
      </c>
      <c r="S145" s="70">
        <f t="shared" si="112"/>
        <v>220</v>
      </c>
      <c r="T145" s="156"/>
      <c r="U145" s="61"/>
      <c r="V145" s="52"/>
      <c r="X145" s="52"/>
    </row>
    <row r="146" spans="1:24" ht="18" customHeight="1" x14ac:dyDescent="0.2">
      <c r="A146" s="127" t="s">
        <v>32</v>
      </c>
      <c r="B146" s="144" t="s">
        <v>42</v>
      </c>
      <c r="C146" s="128" t="s">
        <v>15</v>
      </c>
      <c r="D146" s="145">
        <f>E146+F146+G146+H146+J146</f>
        <v>152</v>
      </c>
      <c r="E146" s="128">
        <v>19</v>
      </c>
      <c r="F146" s="128">
        <v>23</v>
      </c>
      <c r="G146" s="146">
        <v>0</v>
      </c>
      <c r="H146" s="147">
        <v>55</v>
      </c>
      <c r="I146" s="199">
        <v>55</v>
      </c>
      <c r="J146" s="199">
        <v>55</v>
      </c>
      <c r="K146" s="116" t="s">
        <v>127</v>
      </c>
      <c r="L146" s="66" t="s">
        <v>20</v>
      </c>
      <c r="M146" s="67">
        <f t="shared" si="83"/>
        <v>752.47233000000006</v>
      </c>
      <c r="N146" s="67">
        <f t="shared" ref="N146:R146" si="113">N147+N148+N149</f>
        <v>220</v>
      </c>
      <c r="O146" s="68">
        <f t="shared" si="113"/>
        <v>92.472329999999999</v>
      </c>
      <c r="P146" s="68">
        <f t="shared" si="113"/>
        <v>0</v>
      </c>
      <c r="Q146" s="67">
        <f t="shared" si="113"/>
        <v>220</v>
      </c>
      <c r="R146" s="67">
        <f t="shared" si="113"/>
        <v>220</v>
      </c>
      <c r="S146" s="67">
        <f t="shared" ref="S146" si="114">S147+S148+S149</f>
        <v>220</v>
      </c>
      <c r="T146" s="125" t="s">
        <v>25</v>
      </c>
    </row>
    <row r="147" spans="1:24" ht="18" customHeight="1" x14ac:dyDescent="0.2">
      <c r="A147" s="127"/>
      <c r="B147" s="144"/>
      <c r="C147" s="128"/>
      <c r="D147" s="145"/>
      <c r="E147" s="128"/>
      <c r="F147" s="128"/>
      <c r="G147" s="146"/>
      <c r="H147" s="147"/>
      <c r="I147" s="200"/>
      <c r="J147" s="200"/>
      <c r="K147" s="117"/>
      <c r="L147" s="74" t="s">
        <v>21</v>
      </c>
      <c r="M147" s="75">
        <f t="shared" si="83"/>
        <v>0</v>
      </c>
      <c r="N147" s="75">
        <v>0</v>
      </c>
      <c r="O147" s="76">
        <f>P147+T147+U147</f>
        <v>0</v>
      </c>
      <c r="P147" s="76">
        <f>T147+U147+V147</f>
        <v>0</v>
      </c>
      <c r="Q147" s="75">
        <v>0</v>
      </c>
      <c r="R147" s="75">
        <v>0</v>
      </c>
      <c r="S147" s="75">
        <v>0</v>
      </c>
      <c r="T147" s="126"/>
    </row>
    <row r="148" spans="1:24" ht="18" customHeight="1" x14ac:dyDescent="0.2">
      <c r="A148" s="127"/>
      <c r="B148" s="144"/>
      <c r="C148" s="128"/>
      <c r="D148" s="145"/>
      <c r="E148" s="128"/>
      <c r="F148" s="128"/>
      <c r="G148" s="146"/>
      <c r="H148" s="147"/>
      <c r="I148" s="200"/>
      <c r="J148" s="200"/>
      <c r="K148" s="117"/>
      <c r="L148" s="74" t="s">
        <v>22</v>
      </c>
      <c r="M148" s="75">
        <f t="shared" si="83"/>
        <v>0</v>
      </c>
      <c r="N148" s="75">
        <v>0</v>
      </c>
      <c r="O148" s="76">
        <v>0</v>
      </c>
      <c r="P148" s="76">
        <v>0</v>
      </c>
      <c r="Q148" s="75">
        <v>0</v>
      </c>
      <c r="R148" s="75">
        <v>0</v>
      </c>
      <c r="S148" s="75">
        <v>0</v>
      </c>
      <c r="T148" s="126"/>
    </row>
    <row r="149" spans="1:24" ht="18" customHeight="1" x14ac:dyDescent="0.2">
      <c r="A149" s="127"/>
      <c r="B149" s="144"/>
      <c r="C149" s="128"/>
      <c r="D149" s="145"/>
      <c r="E149" s="128"/>
      <c r="F149" s="128"/>
      <c r="G149" s="146"/>
      <c r="H149" s="147"/>
      <c r="I149" s="201"/>
      <c r="J149" s="201"/>
      <c r="K149" s="118"/>
      <c r="L149" s="74" t="s">
        <v>23</v>
      </c>
      <c r="M149" s="75">
        <f t="shared" si="83"/>
        <v>752.47233000000006</v>
      </c>
      <c r="N149" s="75">
        <v>220</v>
      </c>
      <c r="O149" s="76">
        <v>92.472329999999999</v>
      </c>
      <c r="P149" s="76">
        <v>0</v>
      </c>
      <c r="Q149" s="75">
        <v>220</v>
      </c>
      <c r="R149" s="75">
        <v>220</v>
      </c>
      <c r="S149" s="75">
        <v>220</v>
      </c>
      <c r="T149" s="126"/>
    </row>
    <row r="150" spans="1:24" s="51" customFormat="1" ht="18" customHeight="1" x14ac:dyDescent="0.2">
      <c r="A150" s="148" t="s">
        <v>110</v>
      </c>
      <c r="B150" s="149" t="s">
        <v>111</v>
      </c>
      <c r="C150" s="151" t="s">
        <v>15</v>
      </c>
      <c r="D150" s="151" t="s">
        <v>74</v>
      </c>
      <c r="E150" s="151" t="s">
        <v>74</v>
      </c>
      <c r="F150" s="151">
        <v>1</v>
      </c>
      <c r="G150" s="151" t="s">
        <v>74</v>
      </c>
      <c r="H150" s="151" t="s">
        <v>74</v>
      </c>
      <c r="I150" s="165" t="s">
        <v>74</v>
      </c>
      <c r="J150" s="165" t="s">
        <v>74</v>
      </c>
      <c r="K150" s="152" t="s">
        <v>127</v>
      </c>
      <c r="L150" s="69" t="s">
        <v>20</v>
      </c>
      <c r="M150" s="70">
        <f t="shared" ref="M150:M153" si="115">N150+O150+P150+Q150+S150</f>
        <v>807826.22744000005</v>
      </c>
      <c r="N150" s="70">
        <f>SUM(N151:N153)</f>
        <v>0</v>
      </c>
      <c r="O150" s="70">
        <f t="shared" ref="O150:Q150" si="116">SUM(O151:O153)</f>
        <v>40178.07</v>
      </c>
      <c r="P150" s="70">
        <f t="shared" si="116"/>
        <v>257235.86163</v>
      </c>
      <c r="Q150" s="70">
        <f t="shared" si="116"/>
        <v>510412.29580999998</v>
      </c>
      <c r="R150" s="70">
        <f t="shared" ref="R150:S150" si="117">SUM(R151:R153)</f>
        <v>0</v>
      </c>
      <c r="S150" s="70">
        <f t="shared" si="117"/>
        <v>0</v>
      </c>
      <c r="T150" s="155" t="s">
        <v>112</v>
      </c>
      <c r="U150" s="61"/>
      <c r="V150" s="52"/>
      <c r="X150" s="52"/>
    </row>
    <row r="151" spans="1:24" s="51" customFormat="1" ht="18" customHeight="1" x14ac:dyDescent="0.2">
      <c r="A151" s="148"/>
      <c r="B151" s="150"/>
      <c r="C151" s="151"/>
      <c r="D151" s="151"/>
      <c r="E151" s="151"/>
      <c r="F151" s="151"/>
      <c r="G151" s="151"/>
      <c r="H151" s="151"/>
      <c r="I151" s="166"/>
      <c r="J151" s="166"/>
      <c r="K151" s="153"/>
      <c r="L151" s="69" t="s">
        <v>21</v>
      </c>
      <c r="M151" s="89">
        <f t="shared" si="115"/>
        <v>730227.86100000003</v>
      </c>
      <c r="N151" s="70">
        <f>N155+N159</f>
        <v>0</v>
      </c>
      <c r="O151" s="70">
        <f t="shared" ref="O151:S151" si="118">O155+O159</f>
        <v>0</v>
      </c>
      <c r="P151" s="70">
        <f t="shared" si="118"/>
        <v>252091.14439999999</v>
      </c>
      <c r="Q151" s="70">
        <f t="shared" si="118"/>
        <v>478136.71659999999</v>
      </c>
      <c r="R151" s="70">
        <f t="shared" si="118"/>
        <v>0</v>
      </c>
      <c r="S151" s="70">
        <f t="shared" si="118"/>
        <v>0</v>
      </c>
      <c r="T151" s="156"/>
      <c r="U151" s="61"/>
      <c r="V151" s="52"/>
      <c r="X151" s="52"/>
    </row>
    <row r="152" spans="1:24" s="51" customFormat="1" ht="18" customHeight="1" x14ac:dyDescent="0.2">
      <c r="A152" s="148"/>
      <c r="B152" s="150"/>
      <c r="C152" s="151"/>
      <c r="D152" s="151"/>
      <c r="E152" s="151"/>
      <c r="F152" s="151"/>
      <c r="G152" s="151"/>
      <c r="H152" s="151"/>
      <c r="I152" s="166"/>
      <c r="J152" s="166"/>
      <c r="K152" s="153"/>
      <c r="L152" s="69" t="s">
        <v>22</v>
      </c>
      <c r="M152" s="89">
        <f t="shared" si="115"/>
        <v>46700.121889999995</v>
      </c>
      <c r="N152" s="70">
        <f t="shared" ref="N152:S153" si="119">N156+N160</f>
        <v>0</v>
      </c>
      <c r="O152" s="70">
        <f t="shared" si="119"/>
        <v>24632.7886</v>
      </c>
      <c r="P152" s="70">
        <f t="shared" si="119"/>
        <v>0</v>
      </c>
      <c r="Q152" s="70">
        <f t="shared" si="119"/>
        <v>22067.333289999999</v>
      </c>
      <c r="R152" s="70">
        <f t="shared" si="119"/>
        <v>0</v>
      </c>
      <c r="S152" s="70">
        <f t="shared" si="119"/>
        <v>0</v>
      </c>
      <c r="T152" s="156"/>
      <c r="U152" s="61"/>
      <c r="V152" s="52"/>
      <c r="X152" s="52"/>
    </row>
    <row r="153" spans="1:24" s="51" customFormat="1" ht="18" customHeight="1" x14ac:dyDescent="0.2">
      <c r="A153" s="148"/>
      <c r="B153" s="150"/>
      <c r="C153" s="151"/>
      <c r="D153" s="151"/>
      <c r="E153" s="151"/>
      <c r="F153" s="151"/>
      <c r="G153" s="151"/>
      <c r="H153" s="151"/>
      <c r="I153" s="167"/>
      <c r="J153" s="167"/>
      <c r="K153" s="154"/>
      <c r="L153" s="69" t="s">
        <v>23</v>
      </c>
      <c r="M153" s="89">
        <f t="shared" si="115"/>
        <v>30898.244550000003</v>
      </c>
      <c r="N153" s="70">
        <f t="shared" si="119"/>
        <v>0</v>
      </c>
      <c r="O153" s="70">
        <f t="shared" si="119"/>
        <v>15545.2814</v>
      </c>
      <c r="P153" s="70">
        <f t="shared" si="119"/>
        <v>5144.7172300000002</v>
      </c>
      <c r="Q153" s="70">
        <f t="shared" si="119"/>
        <v>10208.245920000001</v>
      </c>
      <c r="R153" s="70">
        <f t="shared" si="119"/>
        <v>0</v>
      </c>
      <c r="S153" s="70">
        <f t="shared" si="119"/>
        <v>0</v>
      </c>
      <c r="T153" s="156"/>
      <c r="U153" s="61"/>
      <c r="V153" s="52"/>
      <c r="X153" s="52"/>
    </row>
    <row r="154" spans="1:24" ht="18" customHeight="1" x14ac:dyDescent="0.2">
      <c r="A154" s="133" t="s">
        <v>123</v>
      </c>
      <c r="B154" s="135" t="s">
        <v>124</v>
      </c>
      <c r="C154" s="137" t="s">
        <v>15</v>
      </c>
      <c r="D154" s="138">
        <v>1</v>
      </c>
      <c r="E154" s="137">
        <v>0</v>
      </c>
      <c r="F154" s="137">
        <v>1</v>
      </c>
      <c r="G154" s="137">
        <v>0</v>
      </c>
      <c r="H154" s="137">
        <v>0</v>
      </c>
      <c r="I154" s="137">
        <v>0</v>
      </c>
      <c r="J154" s="137">
        <v>0</v>
      </c>
      <c r="K154" s="131" t="s">
        <v>127</v>
      </c>
      <c r="L154" s="90" t="s">
        <v>20</v>
      </c>
      <c r="M154" s="68">
        <f t="shared" ref="M154:M157" si="120">N154+O154+P154+Q154+S154</f>
        <v>62695.757029999993</v>
      </c>
      <c r="N154" s="68">
        <f>SUM(N155:N157)</f>
        <v>0</v>
      </c>
      <c r="O154" s="68">
        <f t="shared" ref="O154:Q154" si="121">SUM(O155:O157)</f>
        <v>40178.07</v>
      </c>
      <c r="P154" s="68">
        <f t="shared" si="121"/>
        <v>0</v>
      </c>
      <c r="Q154" s="68">
        <f t="shared" si="121"/>
        <v>22517.687029999997</v>
      </c>
      <c r="R154" s="68">
        <f t="shared" ref="R154:S154" si="122">SUM(R155:R157)</f>
        <v>0</v>
      </c>
      <c r="S154" s="68">
        <f t="shared" si="122"/>
        <v>0</v>
      </c>
      <c r="T154" s="131" t="s">
        <v>112</v>
      </c>
    </row>
    <row r="155" spans="1:24" ht="18" customHeight="1" x14ac:dyDescent="0.2">
      <c r="A155" s="134"/>
      <c r="B155" s="136"/>
      <c r="C155" s="137"/>
      <c r="D155" s="138"/>
      <c r="E155" s="137"/>
      <c r="F155" s="137"/>
      <c r="G155" s="137"/>
      <c r="H155" s="137"/>
      <c r="I155" s="137"/>
      <c r="J155" s="137"/>
      <c r="K155" s="131"/>
      <c r="L155" s="91" t="s">
        <v>21</v>
      </c>
      <c r="M155" s="76">
        <f t="shared" si="120"/>
        <v>0</v>
      </c>
      <c r="N155" s="76">
        <f t="shared" ref="N155:O155" si="123">N159</f>
        <v>0</v>
      </c>
      <c r="O155" s="76">
        <f t="shared" si="123"/>
        <v>0</v>
      </c>
      <c r="P155" s="84">
        <v>0</v>
      </c>
      <c r="Q155" s="75">
        <v>0</v>
      </c>
      <c r="R155" s="76">
        <f t="shared" ref="R155:S155" si="124">R159</f>
        <v>0</v>
      </c>
      <c r="S155" s="76">
        <f t="shared" si="124"/>
        <v>0</v>
      </c>
      <c r="T155" s="132"/>
    </row>
    <row r="156" spans="1:24" ht="18" customHeight="1" x14ac:dyDescent="0.2">
      <c r="A156" s="134"/>
      <c r="B156" s="136"/>
      <c r="C156" s="137"/>
      <c r="D156" s="138"/>
      <c r="E156" s="137"/>
      <c r="F156" s="137"/>
      <c r="G156" s="137"/>
      <c r="H156" s="137"/>
      <c r="I156" s="137"/>
      <c r="J156" s="137"/>
      <c r="K156" s="131"/>
      <c r="L156" s="91" t="s">
        <v>22</v>
      </c>
      <c r="M156" s="76">
        <f t="shared" si="120"/>
        <v>46700.121889999995</v>
      </c>
      <c r="N156" s="76">
        <f t="shared" ref="N156" si="125">N160</f>
        <v>0</v>
      </c>
      <c r="O156" s="76">
        <v>24632.7886</v>
      </c>
      <c r="P156" s="76">
        <v>0</v>
      </c>
      <c r="Q156" s="75">
        <v>22067.333289999999</v>
      </c>
      <c r="R156" s="76">
        <f t="shared" ref="R156:S156" si="126">R160</f>
        <v>0</v>
      </c>
      <c r="S156" s="76">
        <f t="shared" si="126"/>
        <v>0</v>
      </c>
      <c r="T156" s="132"/>
    </row>
    <row r="157" spans="1:24" ht="12" customHeight="1" x14ac:dyDescent="0.2">
      <c r="A157" s="134"/>
      <c r="B157" s="136"/>
      <c r="C157" s="137"/>
      <c r="D157" s="138"/>
      <c r="E157" s="137"/>
      <c r="F157" s="137"/>
      <c r="G157" s="137"/>
      <c r="H157" s="137"/>
      <c r="I157" s="137"/>
      <c r="J157" s="137"/>
      <c r="K157" s="131"/>
      <c r="L157" s="91" t="s">
        <v>23</v>
      </c>
      <c r="M157" s="76">
        <f t="shared" si="120"/>
        <v>15995.63514</v>
      </c>
      <c r="N157" s="76">
        <f t="shared" ref="N157" si="127">N161</f>
        <v>0</v>
      </c>
      <c r="O157" s="76">
        <v>15545.2814</v>
      </c>
      <c r="P157" s="76">
        <v>0</v>
      </c>
      <c r="Q157" s="75">
        <v>450.35374000000002</v>
      </c>
      <c r="R157" s="76">
        <f t="shared" ref="R157:S157" si="128">R161</f>
        <v>0</v>
      </c>
      <c r="S157" s="76">
        <f t="shared" si="128"/>
        <v>0</v>
      </c>
      <c r="T157" s="132"/>
    </row>
    <row r="158" spans="1:24" ht="18" customHeight="1" x14ac:dyDescent="0.2">
      <c r="A158" s="133" t="s">
        <v>132</v>
      </c>
      <c r="B158" s="135" t="s">
        <v>133</v>
      </c>
      <c r="C158" s="137" t="s">
        <v>15</v>
      </c>
      <c r="D158" s="138">
        <v>1</v>
      </c>
      <c r="E158" s="137">
        <v>0</v>
      </c>
      <c r="F158" s="137">
        <v>0</v>
      </c>
      <c r="G158" s="137">
        <v>1</v>
      </c>
      <c r="H158" s="137">
        <v>1</v>
      </c>
      <c r="I158" s="137">
        <v>0</v>
      </c>
      <c r="J158" s="137">
        <v>0</v>
      </c>
      <c r="K158" s="131" t="s">
        <v>127</v>
      </c>
      <c r="L158" s="90" t="s">
        <v>20</v>
      </c>
      <c r="M158" s="68">
        <f t="shared" ref="M158:M161" si="129">N158+O158+P158+Q158+S158</f>
        <v>745130.47041000007</v>
      </c>
      <c r="N158" s="68">
        <f>SUM(N159:N161)</f>
        <v>0</v>
      </c>
      <c r="O158" s="68">
        <f t="shared" ref="O158:S158" si="130">SUM(O159:O161)</f>
        <v>0</v>
      </c>
      <c r="P158" s="68">
        <f t="shared" si="130"/>
        <v>257235.86163</v>
      </c>
      <c r="Q158" s="68">
        <f t="shared" si="130"/>
        <v>487894.60878000001</v>
      </c>
      <c r="R158" s="68">
        <f t="shared" si="130"/>
        <v>0</v>
      </c>
      <c r="S158" s="68">
        <f t="shared" si="130"/>
        <v>0</v>
      </c>
      <c r="T158" s="131" t="s">
        <v>112</v>
      </c>
    </row>
    <row r="159" spans="1:24" ht="18" customHeight="1" x14ac:dyDescent="0.2">
      <c r="A159" s="134"/>
      <c r="B159" s="136"/>
      <c r="C159" s="137"/>
      <c r="D159" s="138"/>
      <c r="E159" s="137"/>
      <c r="F159" s="137"/>
      <c r="G159" s="137"/>
      <c r="H159" s="137"/>
      <c r="I159" s="137"/>
      <c r="J159" s="137"/>
      <c r="K159" s="131"/>
      <c r="L159" s="91" t="s">
        <v>21</v>
      </c>
      <c r="M159" s="76">
        <f t="shared" si="129"/>
        <v>730227.86100000003</v>
      </c>
      <c r="N159" s="76">
        <f t="shared" ref="N159:O161" si="131">N163</f>
        <v>0</v>
      </c>
      <c r="O159" s="76">
        <f t="shared" si="131"/>
        <v>0</v>
      </c>
      <c r="P159" s="84">
        <v>252091.14439999999</v>
      </c>
      <c r="Q159" s="75">
        <v>478136.71659999999</v>
      </c>
      <c r="R159" s="76">
        <f t="shared" ref="R159:S159" si="132">R163</f>
        <v>0</v>
      </c>
      <c r="S159" s="76">
        <f t="shared" si="132"/>
        <v>0</v>
      </c>
      <c r="T159" s="132"/>
    </row>
    <row r="160" spans="1:24" ht="18" customHeight="1" x14ac:dyDescent="0.2">
      <c r="A160" s="134"/>
      <c r="B160" s="136"/>
      <c r="C160" s="137"/>
      <c r="D160" s="138"/>
      <c r="E160" s="137"/>
      <c r="F160" s="137"/>
      <c r="G160" s="137"/>
      <c r="H160" s="137"/>
      <c r="I160" s="137"/>
      <c r="J160" s="137"/>
      <c r="K160" s="131"/>
      <c r="L160" s="91" t="s">
        <v>22</v>
      </c>
      <c r="M160" s="76">
        <f t="shared" si="129"/>
        <v>0</v>
      </c>
      <c r="N160" s="76">
        <f t="shared" si="131"/>
        <v>0</v>
      </c>
      <c r="O160" s="76">
        <v>0</v>
      </c>
      <c r="P160" s="84">
        <v>0</v>
      </c>
      <c r="Q160" s="75">
        <v>0</v>
      </c>
      <c r="R160" s="76">
        <f t="shared" ref="R160:S160" si="133">R164</f>
        <v>0</v>
      </c>
      <c r="S160" s="76">
        <f t="shared" si="133"/>
        <v>0</v>
      </c>
      <c r="T160" s="132"/>
    </row>
    <row r="161" spans="1:20" ht="25.5" customHeight="1" x14ac:dyDescent="0.2">
      <c r="A161" s="134"/>
      <c r="B161" s="136"/>
      <c r="C161" s="137"/>
      <c r="D161" s="138"/>
      <c r="E161" s="137"/>
      <c r="F161" s="137"/>
      <c r="G161" s="137"/>
      <c r="H161" s="137"/>
      <c r="I161" s="137"/>
      <c r="J161" s="137"/>
      <c r="K161" s="131"/>
      <c r="L161" s="91" t="s">
        <v>23</v>
      </c>
      <c r="M161" s="76">
        <f t="shared" si="129"/>
        <v>14902.609410000001</v>
      </c>
      <c r="N161" s="76">
        <f t="shared" si="131"/>
        <v>0</v>
      </c>
      <c r="O161" s="76">
        <v>0</v>
      </c>
      <c r="P161" s="76">
        <v>5144.7172300000002</v>
      </c>
      <c r="Q161" s="76">
        <v>9757.8921800000007</v>
      </c>
      <c r="R161" s="76">
        <f t="shared" ref="R161:S161" si="134">R165</f>
        <v>0</v>
      </c>
      <c r="S161" s="76">
        <f t="shared" si="134"/>
        <v>0</v>
      </c>
      <c r="T161" s="132"/>
    </row>
    <row r="162" spans="1:20" x14ac:dyDescent="0.2">
      <c r="E162" s="53"/>
      <c r="F162" s="53"/>
      <c r="H162" s="53"/>
      <c r="I162" s="53"/>
      <c r="J162" s="53"/>
      <c r="K162" s="53"/>
      <c r="L162" s="53"/>
      <c r="M162" s="53"/>
      <c r="N162" s="53"/>
      <c r="Q162" s="53"/>
    </row>
    <row r="163" spans="1:20" x14ac:dyDescent="0.2">
      <c r="E163" s="53"/>
      <c r="F163" s="53"/>
      <c r="H163" s="53"/>
      <c r="I163" s="53"/>
      <c r="J163" s="53"/>
      <c r="K163" s="53"/>
      <c r="L163" s="53"/>
      <c r="M163" s="53"/>
      <c r="N163" s="53"/>
      <c r="Q163" s="53"/>
    </row>
  </sheetData>
  <mergeCells count="486">
    <mergeCell ref="J158:J161"/>
    <mergeCell ref="K158:K161"/>
    <mergeCell ref="T158:T161"/>
    <mergeCell ref="A158:A161"/>
    <mergeCell ref="B158:B161"/>
    <mergeCell ref="C158:C161"/>
    <mergeCell ref="D158:D161"/>
    <mergeCell ref="E158:E161"/>
    <mergeCell ref="F158:F161"/>
    <mergeCell ref="G158:G161"/>
    <mergeCell ref="H158:H161"/>
    <mergeCell ref="I158:I161"/>
    <mergeCell ref="I126:I129"/>
    <mergeCell ref="I130:I133"/>
    <mergeCell ref="I134:I137"/>
    <mergeCell ref="I142:I145"/>
    <mergeCell ref="I146:I149"/>
    <mergeCell ref="I150:I153"/>
    <mergeCell ref="I154:I157"/>
    <mergeCell ref="R4:R5"/>
    <mergeCell ref="I86:I89"/>
    <mergeCell ref="I90:I93"/>
    <mergeCell ref="I94:I97"/>
    <mergeCell ref="I98:I101"/>
    <mergeCell ref="I102:I105"/>
    <mergeCell ref="I106:I109"/>
    <mergeCell ref="I110:I113"/>
    <mergeCell ref="I114:I117"/>
    <mergeCell ref="I118:I121"/>
    <mergeCell ref="I6:I9"/>
    <mergeCell ref="I10:I13"/>
    <mergeCell ref="I14:I17"/>
    <mergeCell ref="I18:I21"/>
    <mergeCell ref="I22:I25"/>
    <mergeCell ref="I26:I29"/>
    <mergeCell ref="I30:I33"/>
    <mergeCell ref="I34:I37"/>
    <mergeCell ref="I38:I41"/>
    <mergeCell ref="K66:K69"/>
    <mergeCell ref="T66:T69"/>
    <mergeCell ref="A70:A73"/>
    <mergeCell ref="B70:B73"/>
    <mergeCell ref="C70:C73"/>
    <mergeCell ref="D70:D73"/>
    <mergeCell ref="E70:E73"/>
    <mergeCell ref="F70:F73"/>
    <mergeCell ref="G70:G73"/>
    <mergeCell ref="H70:H73"/>
    <mergeCell ref="J70:J73"/>
    <mergeCell ref="K70:K73"/>
    <mergeCell ref="T70:T73"/>
    <mergeCell ref="A66:A69"/>
    <mergeCell ref="B66:B69"/>
    <mergeCell ref="C66:C69"/>
    <mergeCell ref="D66:D69"/>
    <mergeCell ref="E66:E69"/>
    <mergeCell ref="F66:F69"/>
    <mergeCell ref="G66:G69"/>
    <mergeCell ref="H66:H69"/>
    <mergeCell ref="J66:J69"/>
    <mergeCell ref="I66:I69"/>
    <mergeCell ref="I70:I73"/>
    <mergeCell ref="K58:K61"/>
    <mergeCell ref="T58:T61"/>
    <mergeCell ref="A58:A61"/>
    <mergeCell ref="B58:B61"/>
    <mergeCell ref="C58:C61"/>
    <mergeCell ref="D58:D61"/>
    <mergeCell ref="E58:E61"/>
    <mergeCell ref="F58:F61"/>
    <mergeCell ref="G58:G61"/>
    <mergeCell ref="H58:H61"/>
    <mergeCell ref="J58:J61"/>
    <mergeCell ref="I58:I61"/>
    <mergeCell ref="B62:B65"/>
    <mergeCell ref="C62:C65"/>
    <mergeCell ref="D62:D65"/>
    <mergeCell ref="E62:E65"/>
    <mergeCell ref="F62:F65"/>
    <mergeCell ref="G62:G65"/>
    <mergeCell ref="H62:H65"/>
    <mergeCell ref="J62:J65"/>
    <mergeCell ref="K62:K65"/>
    <mergeCell ref="I62:I65"/>
    <mergeCell ref="K150:K153"/>
    <mergeCell ref="T150:T153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J150:J153"/>
    <mergeCell ref="A42:A45"/>
    <mergeCell ref="B42:B45"/>
    <mergeCell ref="C42:C45"/>
    <mergeCell ref="D42:D45"/>
    <mergeCell ref="E42:E45"/>
    <mergeCell ref="F42:F45"/>
    <mergeCell ref="G42:G45"/>
    <mergeCell ref="H42:H45"/>
    <mergeCell ref="J42:J45"/>
    <mergeCell ref="I42:I45"/>
    <mergeCell ref="A130:A133"/>
    <mergeCell ref="B130:B133"/>
    <mergeCell ref="J130:J133"/>
    <mergeCell ref="K130:K133"/>
    <mergeCell ref="T130:T133"/>
    <mergeCell ref="B3:B5"/>
    <mergeCell ref="A3:A5"/>
    <mergeCell ref="J146:J149"/>
    <mergeCell ref="J142:J145"/>
    <mergeCell ref="K126:K129"/>
    <mergeCell ref="T126:T129"/>
    <mergeCell ref="A126:A129"/>
    <mergeCell ref="B126:B129"/>
    <mergeCell ref="C126:C129"/>
    <mergeCell ref="D126:D129"/>
    <mergeCell ref="E126:E129"/>
    <mergeCell ref="F126:F129"/>
    <mergeCell ref="G126:G129"/>
    <mergeCell ref="K3:K5"/>
    <mergeCell ref="T3:T5"/>
    <mergeCell ref="L3:L5"/>
    <mergeCell ref="M3:M5"/>
    <mergeCell ref="N4:N5"/>
    <mergeCell ref="A62:A65"/>
    <mergeCell ref="K134:K137"/>
    <mergeCell ref="J6:J9"/>
    <mergeCell ref="D4:J4"/>
    <mergeCell ref="H126:H129"/>
    <mergeCell ref="J126:J129"/>
    <mergeCell ref="K10:K13"/>
    <mergeCell ref="K30:K33"/>
    <mergeCell ref="G82:G85"/>
    <mergeCell ref="T134:T137"/>
    <mergeCell ref="T62:T65"/>
    <mergeCell ref="K42:K45"/>
    <mergeCell ref="T42:T45"/>
    <mergeCell ref="T10:T13"/>
    <mergeCell ref="T14:T17"/>
    <mergeCell ref="T18:T21"/>
    <mergeCell ref="T30:T33"/>
    <mergeCell ref="T34:T37"/>
    <mergeCell ref="J34:J37"/>
    <mergeCell ref="J30:J33"/>
    <mergeCell ref="T82:T85"/>
    <mergeCell ref="K86:K89"/>
    <mergeCell ref="T86:T89"/>
    <mergeCell ref="H86:H89"/>
    <mergeCell ref="J86:J89"/>
    <mergeCell ref="A134:A137"/>
    <mergeCell ref="B134:B137"/>
    <mergeCell ref="C134:C137"/>
    <mergeCell ref="D134:D137"/>
    <mergeCell ref="E134:E137"/>
    <mergeCell ref="F134:F137"/>
    <mergeCell ref="G134:G137"/>
    <mergeCell ref="H134:H137"/>
    <mergeCell ref="J134:J137"/>
    <mergeCell ref="C130:C133"/>
    <mergeCell ref="D130:D133"/>
    <mergeCell ref="E130:E133"/>
    <mergeCell ref="F130:F133"/>
    <mergeCell ref="G130:G133"/>
    <mergeCell ref="H130:H133"/>
    <mergeCell ref="N3:S3"/>
    <mergeCell ref="Q4:Q5"/>
    <mergeCell ref="S4:S5"/>
    <mergeCell ref="G14:G17"/>
    <mergeCell ref="G30:G33"/>
    <mergeCell ref="G10:G13"/>
    <mergeCell ref="C3:J3"/>
    <mergeCell ref="H10:H13"/>
    <mergeCell ref="K14:K17"/>
    <mergeCell ref="K18:K21"/>
    <mergeCell ref="H14:H17"/>
    <mergeCell ref="H18:H21"/>
    <mergeCell ref="J10:J13"/>
    <mergeCell ref="J14:J17"/>
    <mergeCell ref="J18:J21"/>
    <mergeCell ref="K34:K37"/>
    <mergeCell ref="H30:H33"/>
    <mergeCell ref="H34:H37"/>
    <mergeCell ref="O1:T1"/>
    <mergeCell ref="G6:G9"/>
    <mergeCell ref="H82:H85"/>
    <mergeCell ref="H90:H93"/>
    <mergeCell ref="H98:H101"/>
    <mergeCell ref="A2:T2"/>
    <mergeCell ref="C4:C5"/>
    <mergeCell ref="O4:O5"/>
    <mergeCell ref="P4:P5"/>
    <mergeCell ref="A6:A9"/>
    <mergeCell ref="B6:B9"/>
    <mergeCell ref="C6:C9"/>
    <mergeCell ref="D6:D9"/>
    <mergeCell ref="E6:E9"/>
    <mergeCell ref="F6:F9"/>
    <mergeCell ref="K6:K9"/>
    <mergeCell ref="T6:T9"/>
    <mergeCell ref="H6:H9"/>
    <mergeCell ref="A10:A13"/>
    <mergeCell ref="B10:B13"/>
    <mergeCell ref="C10:C13"/>
    <mergeCell ref="D10:D13"/>
    <mergeCell ref="E10:E13"/>
    <mergeCell ref="F10:F13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A22:A25"/>
    <mergeCell ref="B22:B25"/>
    <mergeCell ref="C22:C25"/>
    <mergeCell ref="D22:D25"/>
    <mergeCell ref="E22:E25"/>
    <mergeCell ref="F22:F25"/>
    <mergeCell ref="G22:G25"/>
    <mergeCell ref="K22:K25"/>
    <mergeCell ref="T22:T25"/>
    <mergeCell ref="H22:H25"/>
    <mergeCell ref="J22:J25"/>
    <mergeCell ref="A26:A29"/>
    <mergeCell ref="B26:B29"/>
    <mergeCell ref="C26:C29"/>
    <mergeCell ref="D26:D29"/>
    <mergeCell ref="E26:E29"/>
    <mergeCell ref="F26:F29"/>
    <mergeCell ref="G26:G29"/>
    <mergeCell ref="K26:K29"/>
    <mergeCell ref="T26:T29"/>
    <mergeCell ref="H26:H29"/>
    <mergeCell ref="J26:J29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A38:A41"/>
    <mergeCell ref="B38:B41"/>
    <mergeCell ref="C38:C41"/>
    <mergeCell ref="D38:D41"/>
    <mergeCell ref="E38:E41"/>
    <mergeCell ref="F38:F41"/>
    <mergeCell ref="G38:G41"/>
    <mergeCell ref="K38:K41"/>
    <mergeCell ref="T38:T41"/>
    <mergeCell ref="H38:H41"/>
    <mergeCell ref="J38:J41"/>
    <mergeCell ref="A54:A57"/>
    <mergeCell ref="B54:B57"/>
    <mergeCell ref="C54:C57"/>
    <mergeCell ref="D54:D57"/>
    <mergeCell ref="E54:E57"/>
    <mergeCell ref="F54:F57"/>
    <mergeCell ref="G54:G57"/>
    <mergeCell ref="K54:K57"/>
    <mergeCell ref="T54:T57"/>
    <mergeCell ref="H54:H57"/>
    <mergeCell ref="J54:J57"/>
    <mergeCell ref="I54:I57"/>
    <mergeCell ref="J82:J85"/>
    <mergeCell ref="K82:K85"/>
    <mergeCell ref="A90:A93"/>
    <mergeCell ref="B90:B93"/>
    <mergeCell ref="C90:C93"/>
    <mergeCell ref="D90:D93"/>
    <mergeCell ref="E90:E93"/>
    <mergeCell ref="F90:F93"/>
    <mergeCell ref="G90:G93"/>
    <mergeCell ref="K90:K93"/>
    <mergeCell ref="A86:A89"/>
    <mergeCell ref="B86:B89"/>
    <mergeCell ref="C86:C89"/>
    <mergeCell ref="D86:D89"/>
    <mergeCell ref="E86:E89"/>
    <mergeCell ref="F86:F89"/>
    <mergeCell ref="G86:G89"/>
    <mergeCell ref="A82:A85"/>
    <mergeCell ref="B82:B85"/>
    <mergeCell ref="C82:C85"/>
    <mergeCell ref="D82:D85"/>
    <mergeCell ref="E82:E85"/>
    <mergeCell ref="F82:F85"/>
    <mergeCell ref="I82:I85"/>
    <mergeCell ref="T90:T93"/>
    <mergeCell ref="J90:J93"/>
    <mergeCell ref="A94:A97"/>
    <mergeCell ref="B94:B97"/>
    <mergeCell ref="C94:C97"/>
    <mergeCell ref="D94:D97"/>
    <mergeCell ref="E94:E97"/>
    <mergeCell ref="F94:F97"/>
    <mergeCell ref="G94:G97"/>
    <mergeCell ref="K94:K97"/>
    <mergeCell ref="T94:T97"/>
    <mergeCell ref="H94:H97"/>
    <mergeCell ref="J94:J97"/>
    <mergeCell ref="T98:T101"/>
    <mergeCell ref="A102:A105"/>
    <mergeCell ref="B102:B105"/>
    <mergeCell ref="C102:C105"/>
    <mergeCell ref="D102:D105"/>
    <mergeCell ref="E102:E105"/>
    <mergeCell ref="F102:F105"/>
    <mergeCell ref="G102:G105"/>
    <mergeCell ref="A98:A101"/>
    <mergeCell ref="B98:B101"/>
    <mergeCell ref="C98:C101"/>
    <mergeCell ref="D98:D101"/>
    <mergeCell ref="E98:E101"/>
    <mergeCell ref="F98:F101"/>
    <mergeCell ref="K102:K105"/>
    <mergeCell ref="T102:T105"/>
    <mergeCell ref="H102:H105"/>
    <mergeCell ref="J102:J105"/>
    <mergeCell ref="J98:J101"/>
    <mergeCell ref="G98:G101"/>
    <mergeCell ref="K98:K101"/>
    <mergeCell ref="A106:A109"/>
    <mergeCell ref="B106:B109"/>
    <mergeCell ref="C106:C109"/>
    <mergeCell ref="D106:D109"/>
    <mergeCell ref="E106:E109"/>
    <mergeCell ref="F106:F109"/>
    <mergeCell ref="G106:G109"/>
    <mergeCell ref="K106:K109"/>
    <mergeCell ref="T106:T109"/>
    <mergeCell ref="H106:H109"/>
    <mergeCell ref="J106:J109"/>
    <mergeCell ref="A110:A113"/>
    <mergeCell ref="B110:B113"/>
    <mergeCell ref="C110:C113"/>
    <mergeCell ref="D110:D113"/>
    <mergeCell ref="E110:E113"/>
    <mergeCell ref="F110:F113"/>
    <mergeCell ref="G110:G113"/>
    <mergeCell ref="K110:K113"/>
    <mergeCell ref="T110:T113"/>
    <mergeCell ref="H110:H113"/>
    <mergeCell ref="J110:J113"/>
    <mergeCell ref="T114:T117"/>
    <mergeCell ref="A118:A121"/>
    <mergeCell ref="B118:B121"/>
    <mergeCell ref="C118:C121"/>
    <mergeCell ref="D118:D121"/>
    <mergeCell ref="E118:E121"/>
    <mergeCell ref="F118:F121"/>
    <mergeCell ref="G118:G121"/>
    <mergeCell ref="A114:A117"/>
    <mergeCell ref="B114:B117"/>
    <mergeCell ref="C114:C117"/>
    <mergeCell ref="D114:D117"/>
    <mergeCell ref="E114:E117"/>
    <mergeCell ref="F114:F117"/>
    <mergeCell ref="K118:K121"/>
    <mergeCell ref="T118:T121"/>
    <mergeCell ref="H114:H117"/>
    <mergeCell ref="H118:H121"/>
    <mergeCell ref="J114:J117"/>
    <mergeCell ref="J118:J121"/>
    <mergeCell ref="G114:G117"/>
    <mergeCell ref="K114:K117"/>
    <mergeCell ref="A142:A145"/>
    <mergeCell ref="B142:B145"/>
    <mergeCell ref="C142:C145"/>
    <mergeCell ref="D142:D145"/>
    <mergeCell ref="E142:E145"/>
    <mergeCell ref="F142:F145"/>
    <mergeCell ref="G142:G145"/>
    <mergeCell ref="K142:K145"/>
    <mergeCell ref="T142:T145"/>
    <mergeCell ref="H142:H145"/>
    <mergeCell ref="A146:A149"/>
    <mergeCell ref="B146:B149"/>
    <mergeCell ref="C146:C149"/>
    <mergeCell ref="D146:D149"/>
    <mergeCell ref="E146:E149"/>
    <mergeCell ref="F146:F149"/>
    <mergeCell ref="G146:G149"/>
    <mergeCell ref="K146:K149"/>
    <mergeCell ref="T146:T149"/>
    <mergeCell ref="H146:H149"/>
    <mergeCell ref="T46:T49"/>
    <mergeCell ref="A50:A53"/>
    <mergeCell ref="B50:B53"/>
    <mergeCell ref="C50:C53"/>
    <mergeCell ref="D50:D53"/>
    <mergeCell ref="E50:E53"/>
    <mergeCell ref="F50:F53"/>
    <mergeCell ref="G50:G53"/>
    <mergeCell ref="H50:H53"/>
    <mergeCell ref="K50:K53"/>
    <mergeCell ref="T50:T53"/>
    <mergeCell ref="A46:A49"/>
    <mergeCell ref="B46:B49"/>
    <mergeCell ref="C46:C49"/>
    <mergeCell ref="D46:D49"/>
    <mergeCell ref="E46:E49"/>
    <mergeCell ref="F46:F49"/>
    <mergeCell ref="G46:G49"/>
    <mergeCell ref="H46:H49"/>
    <mergeCell ref="K46:K49"/>
    <mergeCell ref="J46:J49"/>
    <mergeCell ref="J50:J53"/>
    <mergeCell ref="I46:I49"/>
    <mergeCell ref="I50:I53"/>
    <mergeCell ref="T122:T125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J122:J125"/>
    <mergeCell ref="K122:K125"/>
    <mergeCell ref="I122:I125"/>
    <mergeCell ref="K78:K81"/>
    <mergeCell ref="T78:T81"/>
    <mergeCell ref="A78:A81"/>
    <mergeCell ref="B78:B81"/>
    <mergeCell ref="C78:C81"/>
    <mergeCell ref="D78:D81"/>
    <mergeCell ref="E78:E81"/>
    <mergeCell ref="F78:F81"/>
    <mergeCell ref="G78:G81"/>
    <mergeCell ref="H78:H81"/>
    <mergeCell ref="J78:J81"/>
    <mergeCell ref="I78:I81"/>
    <mergeCell ref="K154:K157"/>
    <mergeCell ref="T154:T157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J154:J157"/>
    <mergeCell ref="J138:J141"/>
    <mergeCell ref="K138:K141"/>
    <mergeCell ref="T138:T141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I138:I141"/>
    <mergeCell ref="C74:C77"/>
    <mergeCell ref="B74:B77"/>
    <mergeCell ref="A74:A77"/>
    <mergeCell ref="T74:T77"/>
    <mergeCell ref="K74:K77"/>
    <mergeCell ref="J74:J77"/>
    <mergeCell ref="I74:I77"/>
    <mergeCell ref="H74:H77"/>
    <mergeCell ref="G74:G77"/>
    <mergeCell ref="F74:F77"/>
    <mergeCell ref="E74:E77"/>
    <mergeCell ref="D74:D77"/>
  </mergeCells>
  <pageMargins left="0.59055118110236227" right="0.19685039370078741" top="0" bottom="0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6631-807D-4C15-9393-FA94493DAE6B}">
  <dimension ref="B4:B7"/>
  <sheetViews>
    <sheetView workbookViewId="0">
      <selection activeCell="M27" sqref="M27"/>
    </sheetView>
  </sheetViews>
  <sheetFormatPr defaultRowHeight="15" x14ac:dyDescent="0.25"/>
  <sheetData>
    <row r="4" spans="2:2" x14ac:dyDescent="0.25">
      <c r="B4" s="111" t="s">
        <v>122</v>
      </c>
    </row>
    <row r="5" spans="2:2" x14ac:dyDescent="0.25">
      <c r="B5" s="112"/>
    </row>
    <row r="6" spans="2:2" x14ac:dyDescent="0.25">
      <c r="B6" s="112"/>
    </row>
    <row r="7" spans="2:2" x14ac:dyDescent="0.25">
      <c r="B7" s="112"/>
    </row>
  </sheetData>
  <mergeCells count="1">
    <mergeCell ref="B4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"/>
  <sheetViews>
    <sheetView zoomScale="90" zoomScaleNormal="90" workbookViewId="0">
      <selection activeCell="B10" sqref="B10:B12"/>
    </sheetView>
  </sheetViews>
  <sheetFormatPr defaultRowHeight="15" x14ac:dyDescent="0.25"/>
  <cols>
    <col min="1" max="1" width="6.140625" customWidth="1"/>
    <col min="2" max="2" width="41.28515625" customWidth="1"/>
    <col min="3" max="3" width="19.7109375" customWidth="1"/>
    <col min="4" max="4" width="16.28515625" customWidth="1"/>
    <col min="5" max="10" width="14.5703125" customWidth="1"/>
    <col min="11" max="11" width="30" customWidth="1"/>
  </cols>
  <sheetData>
    <row r="1" spans="1:17" ht="99" customHeight="1" x14ac:dyDescent="0.25">
      <c r="A1" s="4"/>
      <c r="B1" s="4"/>
      <c r="C1" s="4"/>
      <c r="D1" s="7"/>
      <c r="E1" s="7"/>
      <c r="G1" s="54"/>
      <c r="H1" s="54"/>
      <c r="I1" s="202" t="s">
        <v>105</v>
      </c>
      <c r="J1" s="202"/>
      <c r="K1" s="202"/>
      <c r="L1" s="21"/>
      <c r="N1" s="7"/>
      <c r="O1" s="7"/>
      <c r="P1" s="7"/>
      <c r="Q1" s="7"/>
    </row>
    <row r="2" spans="1:17" ht="32.25" customHeight="1" x14ac:dyDescent="0.25">
      <c r="A2" s="4"/>
      <c r="B2" s="4"/>
      <c r="C2" s="4"/>
      <c r="D2" s="7"/>
      <c r="E2" s="7"/>
      <c r="F2" s="7"/>
      <c r="G2" s="7"/>
      <c r="H2" s="7"/>
      <c r="I2" s="7"/>
      <c r="J2" s="7"/>
      <c r="K2" s="5"/>
      <c r="L2" s="5"/>
      <c r="M2" s="5"/>
      <c r="N2" s="7"/>
      <c r="O2" s="7"/>
      <c r="P2" s="7"/>
      <c r="Q2" s="7"/>
    </row>
    <row r="3" spans="1:17" ht="29.25" customHeight="1" x14ac:dyDescent="0.2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8"/>
      <c r="M3" s="8"/>
      <c r="N3" s="8"/>
      <c r="O3" s="8"/>
      <c r="P3" s="8"/>
      <c r="Q3" s="8"/>
    </row>
    <row r="4" spans="1:17" ht="15.75" x14ac:dyDescent="0.25">
      <c r="A4" s="22"/>
      <c r="B4" s="23"/>
      <c r="C4" s="23"/>
      <c r="D4" s="23"/>
      <c r="E4" s="10"/>
      <c r="F4" s="24"/>
      <c r="G4" s="24"/>
      <c r="H4" s="24"/>
      <c r="I4" s="24"/>
      <c r="J4" s="24"/>
      <c r="K4" s="24"/>
    </row>
    <row r="5" spans="1:17" ht="20.45" customHeight="1" x14ac:dyDescent="0.25">
      <c r="A5" s="216" t="s">
        <v>0</v>
      </c>
      <c r="B5" s="205" t="s">
        <v>35</v>
      </c>
      <c r="C5" s="215" t="s">
        <v>2</v>
      </c>
      <c r="D5" s="215" t="s">
        <v>4</v>
      </c>
      <c r="E5" s="203" t="s">
        <v>7</v>
      </c>
      <c r="F5" s="203"/>
      <c r="G5" s="203"/>
      <c r="H5" s="203"/>
      <c r="I5" s="203"/>
      <c r="J5" s="203"/>
      <c r="K5" s="218" t="s">
        <v>37</v>
      </c>
    </row>
    <row r="6" spans="1:17" ht="31.5" customHeight="1" x14ac:dyDescent="0.25">
      <c r="A6" s="217"/>
      <c r="B6" s="207"/>
      <c r="C6" s="215"/>
      <c r="D6" s="215"/>
      <c r="E6" s="40">
        <v>2020</v>
      </c>
      <c r="F6" s="42">
        <v>2021</v>
      </c>
      <c r="G6" s="42">
        <v>2022</v>
      </c>
      <c r="H6" s="42">
        <v>2023</v>
      </c>
      <c r="I6" s="42">
        <v>2024</v>
      </c>
      <c r="J6" s="42">
        <v>2025</v>
      </c>
      <c r="K6" s="219"/>
    </row>
    <row r="7" spans="1:17" ht="35.25" customHeight="1" x14ac:dyDescent="0.25">
      <c r="A7" s="205">
        <v>1</v>
      </c>
      <c r="B7" s="208" t="s">
        <v>75</v>
      </c>
      <c r="C7" s="29" t="s">
        <v>4</v>
      </c>
      <c r="D7" s="30">
        <f t="shared" ref="D7:D12" si="0">SUM(E7:H7)</f>
        <v>8482.9031799999993</v>
      </c>
      <c r="E7" s="30">
        <f t="shared" ref="E7:J7" si="1">SUM(E8:E9)</f>
        <v>8482.9031799999993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203" t="s">
        <v>36</v>
      </c>
    </row>
    <row r="8" spans="1:17" ht="35.25" customHeight="1" x14ac:dyDescent="0.25">
      <c r="A8" s="206"/>
      <c r="B8" s="209"/>
      <c r="C8" s="26" t="s">
        <v>5</v>
      </c>
      <c r="D8" s="27">
        <f t="shared" si="0"/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03"/>
    </row>
    <row r="9" spans="1:17" ht="35.25" customHeight="1" x14ac:dyDescent="0.25">
      <c r="A9" s="207"/>
      <c r="B9" s="210"/>
      <c r="C9" s="26" t="s">
        <v>6</v>
      </c>
      <c r="D9" s="27">
        <f t="shared" si="0"/>
        <v>8482.9031799999993</v>
      </c>
      <c r="E9" s="27">
        <v>8482.9031799999993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03"/>
    </row>
    <row r="10" spans="1:17" ht="34.15" customHeight="1" x14ac:dyDescent="0.25">
      <c r="A10" s="211"/>
      <c r="B10" s="212" t="s">
        <v>44</v>
      </c>
      <c r="C10" s="29" t="s">
        <v>4</v>
      </c>
      <c r="D10" s="30">
        <f t="shared" si="0"/>
        <v>8482.9031799999993</v>
      </c>
      <c r="E10" s="30">
        <f t="shared" ref="E10:H12" si="2">E7</f>
        <v>8482.9031799999993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ref="I10:J10" si="3">I7</f>
        <v>0</v>
      </c>
      <c r="J10" s="30">
        <f t="shared" si="3"/>
        <v>0</v>
      </c>
      <c r="K10" s="203"/>
    </row>
    <row r="11" spans="1:17" ht="34.15" customHeight="1" x14ac:dyDescent="0.25">
      <c r="A11" s="211"/>
      <c r="B11" s="213"/>
      <c r="C11" s="29" t="s">
        <v>5</v>
      </c>
      <c r="D11" s="30">
        <f t="shared" si="0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ref="I11:J11" si="4">I8</f>
        <v>0</v>
      </c>
      <c r="J11" s="30">
        <f t="shared" si="4"/>
        <v>0</v>
      </c>
      <c r="K11" s="203"/>
    </row>
    <row r="12" spans="1:17" ht="34.15" customHeight="1" x14ac:dyDescent="0.25">
      <c r="A12" s="211"/>
      <c r="B12" s="214"/>
      <c r="C12" s="29" t="s">
        <v>6</v>
      </c>
      <c r="D12" s="30">
        <f t="shared" si="0"/>
        <v>8482.9031799999993</v>
      </c>
      <c r="E12" s="30">
        <f t="shared" si="2"/>
        <v>8482.9031799999993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ref="I12:J12" si="5">I9</f>
        <v>0</v>
      </c>
      <c r="J12" s="30">
        <f t="shared" si="5"/>
        <v>0</v>
      </c>
      <c r="K12" s="203"/>
    </row>
    <row r="13" spans="1:17" ht="18.75" x14ac:dyDescent="0.3">
      <c r="A13" s="4"/>
      <c r="B13" s="4"/>
      <c r="C13" s="4"/>
      <c r="D13" s="4"/>
      <c r="E13" s="6"/>
      <c r="K13" s="19"/>
    </row>
    <row r="16" spans="1:17" x14ac:dyDescent="0.25">
      <c r="E16" s="9"/>
    </row>
  </sheetData>
  <mergeCells count="13">
    <mergeCell ref="I1:K1"/>
    <mergeCell ref="K7:K12"/>
    <mergeCell ref="A3:K3"/>
    <mergeCell ref="A7:A9"/>
    <mergeCell ref="B7:B9"/>
    <mergeCell ref="A10:A12"/>
    <mergeCell ref="B10:B12"/>
    <mergeCell ref="C5:C6"/>
    <mergeCell ref="D5:D6"/>
    <mergeCell ref="A5:A6"/>
    <mergeCell ref="B5:B6"/>
    <mergeCell ref="K5:K6"/>
    <mergeCell ref="E5:J5"/>
  </mergeCells>
  <pageMargins left="0.78740157480314965" right="0.39370078740157483" top="0.39370078740157483" bottom="0.3937007874015748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>
      <selection activeCell="H9" sqref="H9"/>
    </sheetView>
  </sheetViews>
  <sheetFormatPr defaultColWidth="8.85546875" defaultRowHeight="15" x14ac:dyDescent="0.25"/>
  <cols>
    <col min="1" max="1" width="6.7109375" style="34" customWidth="1"/>
    <col min="2" max="2" width="43" style="34" customWidth="1"/>
    <col min="3" max="6" width="8.85546875" style="34"/>
    <col min="7" max="7" width="12.42578125" style="34" customWidth="1"/>
    <col min="8" max="8" width="12.28515625" style="34" customWidth="1"/>
    <col min="9" max="16384" width="8.85546875" style="34"/>
  </cols>
  <sheetData>
    <row r="1" spans="1:10" ht="97.9" customHeight="1" x14ac:dyDescent="0.3">
      <c r="D1" s="55"/>
      <c r="E1" s="222" t="s">
        <v>103</v>
      </c>
      <c r="F1" s="222"/>
      <c r="G1" s="222"/>
      <c r="H1" s="222"/>
      <c r="I1" s="222"/>
      <c r="J1" s="222"/>
    </row>
    <row r="3" spans="1:10" ht="82.5" customHeight="1" x14ac:dyDescent="0.25">
      <c r="A3" s="226" t="s">
        <v>102</v>
      </c>
      <c r="B3" s="226"/>
      <c r="C3" s="226"/>
      <c r="D3" s="226"/>
      <c r="E3" s="226"/>
      <c r="F3" s="226"/>
      <c r="G3" s="226"/>
      <c r="H3" s="226"/>
      <c r="I3" s="226"/>
      <c r="J3" s="226"/>
    </row>
    <row r="5" spans="1:10" ht="24.6" customHeight="1" x14ac:dyDescent="0.25">
      <c r="A5" s="218" t="s">
        <v>0</v>
      </c>
      <c r="B5" s="203" t="s">
        <v>77</v>
      </c>
      <c r="C5" s="218" t="s">
        <v>87</v>
      </c>
      <c r="D5" s="227" t="s">
        <v>86</v>
      </c>
      <c r="E5" s="228"/>
      <c r="F5" s="228"/>
      <c r="G5" s="228"/>
      <c r="H5" s="228"/>
      <c r="I5" s="228"/>
      <c r="J5" s="229"/>
    </row>
    <row r="6" spans="1:10" ht="22.15" customHeight="1" x14ac:dyDescent="0.25">
      <c r="A6" s="219"/>
      <c r="B6" s="203"/>
      <c r="C6" s="219"/>
      <c r="D6" s="39" t="s">
        <v>4</v>
      </c>
      <c r="E6" s="28">
        <v>2020</v>
      </c>
      <c r="F6" s="28">
        <v>2021</v>
      </c>
      <c r="G6" s="28">
        <v>2022</v>
      </c>
      <c r="H6" s="28">
        <v>2023</v>
      </c>
      <c r="I6" s="25">
        <v>2024</v>
      </c>
      <c r="J6" s="25">
        <v>2025</v>
      </c>
    </row>
    <row r="7" spans="1:10" ht="52.15" customHeight="1" x14ac:dyDescent="0.25">
      <c r="A7" s="230" t="s">
        <v>128</v>
      </c>
      <c r="B7" s="231"/>
      <c r="C7" s="231"/>
      <c r="D7" s="231"/>
      <c r="E7" s="231"/>
      <c r="F7" s="231"/>
      <c r="G7" s="231"/>
      <c r="H7" s="231"/>
      <c r="I7" s="231"/>
      <c r="J7" s="232"/>
    </row>
    <row r="8" spans="1:10" ht="58.15" customHeight="1" x14ac:dyDescent="0.25">
      <c r="A8" s="35" t="s">
        <v>3</v>
      </c>
      <c r="B8" s="223" t="s">
        <v>78</v>
      </c>
      <c r="C8" s="224"/>
      <c r="D8" s="224"/>
      <c r="E8" s="224"/>
      <c r="F8" s="224"/>
      <c r="G8" s="224"/>
      <c r="H8" s="224"/>
      <c r="I8" s="224"/>
      <c r="J8" s="225"/>
    </row>
    <row r="9" spans="1:10" ht="60" customHeight="1" x14ac:dyDescent="0.25">
      <c r="A9" s="220" t="s">
        <v>79</v>
      </c>
      <c r="B9" s="220" t="s">
        <v>11</v>
      </c>
      <c r="C9" s="36" t="s">
        <v>12</v>
      </c>
      <c r="D9" s="38">
        <f>SUM(E9:J9)</f>
        <v>2.1360999999999999</v>
      </c>
      <c r="E9" s="36">
        <v>0.83699999999999997</v>
      </c>
      <c r="F9" s="36">
        <v>0.3836</v>
      </c>
      <c r="G9" s="44">
        <v>0.64</v>
      </c>
      <c r="H9" s="36">
        <v>0.27550000000000002</v>
      </c>
      <c r="I9" s="36">
        <v>0</v>
      </c>
      <c r="J9" s="36">
        <v>0</v>
      </c>
    </row>
    <row r="10" spans="1:10" ht="60" customHeight="1" x14ac:dyDescent="0.25">
      <c r="A10" s="221"/>
      <c r="B10" s="221"/>
      <c r="C10" s="36" t="s">
        <v>15</v>
      </c>
      <c r="D10" s="38">
        <f>SUM(E10:J10)</f>
        <v>8</v>
      </c>
      <c r="E10" s="36">
        <v>2</v>
      </c>
      <c r="F10" s="36">
        <v>2</v>
      </c>
      <c r="G10" s="44">
        <v>1</v>
      </c>
      <c r="H10" s="36">
        <v>1</v>
      </c>
      <c r="I10" s="36">
        <v>1</v>
      </c>
      <c r="J10" s="36">
        <v>1</v>
      </c>
    </row>
    <row r="11" spans="1:10" ht="60" customHeight="1" x14ac:dyDescent="0.25">
      <c r="A11" s="36" t="s">
        <v>80</v>
      </c>
      <c r="B11" s="37" t="s">
        <v>34</v>
      </c>
      <c r="C11" s="36" t="s">
        <v>15</v>
      </c>
      <c r="D11" s="38">
        <f t="shared" ref="D11:D14" si="0">SUM(E11:J11)</f>
        <v>22</v>
      </c>
      <c r="E11" s="36">
        <v>3</v>
      </c>
      <c r="F11" s="36">
        <v>2</v>
      </c>
      <c r="G11" s="36">
        <v>2</v>
      </c>
      <c r="H11" s="36">
        <v>5</v>
      </c>
      <c r="I11" s="25">
        <v>5</v>
      </c>
      <c r="J11" s="25">
        <v>5</v>
      </c>
    </row>
    <row r="12" spans="1:10" ht="60" customHeight="1" x14ac:dyDescent="0.25">
      <c r="A12" s="36" t="s">
        <v>81</v>
      </c>
      <c r="B12" s="37" t="s">
        <v>13</v>
      </c>
      <c r="C12" s="36" t="s">
        <v>82</v>
      </c>
      <c r="D12" s="38">
        <f t="shared" si="0"/>
        <v>21</v>
      </c>
      <c r="E12" s="36">
        <v>3</v>
      </c>
      <c r="F12" s="36">
        <v>3</v>
      </c>
      <c r="G12" s="36">
        <v>3</v>
      </c>
      <c r="H12" s="36">
        <v>4</v>
      </c>
      <c r="I12" s="25">
        <v>4</v>
      </c>
      <c r="J12" s="25">
        <v>4</v>
      </c>
    </row>
    <row r="13" spans="1:10" ht="60" customHeight="1" x14ac:dyDescent="0.25">
      <c r="A13" s="36" t="s">
        <v>83</v>
      </c>
      <c r="B13" s="37" t="s">
        <v>41</v>
      </c>
      <c r="C13" s="36" t="s">
        <v>82</v>
      </c>
      <c r="D13" s="38">
        <f t="shared" si="0"/>
        <v>10</v>
      </c>
      <c r="E13" s="36">
        <v>5</v>
      </c>
      <c r="F13" s="36">
        <v>1</v>
      </c>
      <c r="G13" s="36">
        <v>1</v>
      </c>
      <c r="H13" s="36">
        <v>1</v>
      </c>
      <c r="I13" s="25">
        <v>1</v>
      </c>
      <c r="J13" s="25">
        <v>1</v>
      </c>
    </row>
    <row r="14" spans="1:10" ht="60" customHeight="1" x14ac:dyDescent="0.25">
      <c r="A14" s="36" t="s">
        <v>84</v>
      </c>
      <c r="B14" s="37" t="s">
        <v>85</v>
      </c>
      <c r="C14" s="36" t="s">
        <v>15</v>
      </c>
      <c r="D14" s="38">
        <f t="shared" si="0"/>
        <v>207</v>
      </c>
      <c r="E14" s="36">
        <v>19</v>
      </c>
      <c r="F14" s="36">
        <v>23</v>
      </c>
      <c r="G14" s="36">
        <v>0</v>
      </c>
      <c r="H14" s="36">
        <v>55</v>
      </c>
      <c r="I14" s="25">
        <v>55</v>
      </c>
      <c r="J14" s="25">
        <v>55</v>
      </c>
    </row>
    <row r="15" spans="1:10" ht="138.6" customHeight="1" x14ac:dyDescent="0.25">
      <c r="A15" s="43" t="s">
        <v>125</v>
      </c>
      <c r="B15" s="37" t="s">
        <v>124</v>
      </c>
      <c r="C15" s="36" t="s">
        <v>15</v>
      </c>
      <c r="D15" s="38">
        <v>1</v>
      </c>
      <c r="E15" s="43">
        <v>0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</row>
    <row r="16" spans="1:10" ht="214.9" customHeight="1" x14ac:dyDescent="0.25">
      <c r="A16" s="43" t="s">
        <v>134</v>
      </c>
      <c r="B16" s="37" t="s">
        <v>133</v>
      </c>
      <c r="C16" s="36" t="s">
        <v>15</v>
      </c>
      <c r="D16" s="38">
        <v>1</v>
      </c>
      <c r="E16" s="43">
        <v>0</v>
      </c>
      <c r="F16" s="43">
        <v>0</v>
      </c>
      <c r="G16" s="43">
        <v>1</v>
      </c>
      <c r="H16" s="43">
        <v>1</v>
      </c>
      <c r="I16" s="43">
        <v>0</v>
      </c>
      <c r="J16" s="43">
        <v>0</v>
      </c>
    </row>
    <row r="17" spans="9:10" ht="18.75" x14ac:dyDescent="0.3">
      <c r="I17" s="19"/>
      <c r="J17" s="19" t="s">
        <v>62</v>
      </c>
    </row>
  </sheetData>
  <mergeCells count="10">
    <mergeCell ref="A9:A10"/>
    <mergeCell ref="B9:B10"/>
    <mergeCell ref="E1:J1"/>
    <mergeCell ref="B8:J8"/>
    <mergeCell ref="A3:J3"/>
    <mergeCell ref="A5:A6"/>
    <mergeCell ref="C5:C6"/>
    <mergeCell ref="B5:B6"/>
    <mergeCell ref="D5:J5"/>
    <mergeCell ref="A7:J7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</vt:lpstr>
      <vt:lpstr>прил 2</vt:lpstr>
      <vt:lpstr>Лист1</vt:lpstr>
      <vt:lpstr>прил 3</vt:lpstr>
      <vt:lpstr>прил 4</vt:lpstr>
      <vt:lpstr>'прил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2023-01-31T22:13:17Z</dcterms:modified>
</cp:coreProperties>
</file>