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3а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<sst xmlns="http://schemas.openxmlformats.org/spreadsheetml/2006/main" count="141" uniqueCount="113">
  <si>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</si>
  <si>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</si>
  <si>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</si>
  <si>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</si>
  <si>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</si>
  <si>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</si>
  <si>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</si>
  <si>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</si>
  <si>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</si>
  <si>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</si>
  <si>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</si>
  <si>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</si>
  <si>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</si>
  <si>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</si>
  <si>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</si>
  <si>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>______________Д.Б.Щипицын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</si>
  <si>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</si>
  <si>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</si>
  <si>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</si>
  <si>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</si>
  <si>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</si>
  <si>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</si>
  <si>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Сезонное выкашивание газонов, агротехнические мероприятия по уходу за зелеными насаждениями</t>
  </si>
  <si>
    <t>1 раз в год</t>
  </si>
  <si>
    <t>по мере необходимости</t>
  </si>
  <si>
    <t>10</t>
  </si>
  <si>
    <t>12</t>
  </si>
  <si>
    <t>13</t>
  </si>
  <si>
    <t>14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</si>
  <si>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</si>
  <si>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</si>
  <si>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</si>
  <si>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</si>
  <si>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</si>
  <si>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</si>
  <si>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</si>
  <si>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</si>
  <si>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21</t>
  </si>
  <si>
    <t>22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</si>
  <si>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</si>
  <si>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</si>
  <si>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</si>
  <si>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</si>
  <si>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</si>
  <si>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</si>
  <si>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</si>
  <si>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</si>
  <si>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</si>
  <si>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Подготовка многоквартирного дома к сезонной эксплуатации:</t>
  </si>
  <si>
    <t>Регулировка  запорной и регулирующей арматуры, проведение планово-предупредительных ремонтов</t>
  </si>
  <si>
    <t xml:space="preserve">Промывка системы центрального отопления 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</si>
  <si>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</si>
  <si>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</si>
  <si>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</si>
  <si>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</si>
  <si>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</si>
  <si>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</si>
  <si>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</si>
  <si>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</si>
  <si>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</si>
  <si>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</si>
  <si>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</si>
  <si>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Уборка лестничных клеток</t>
  </si>
  <si>
    <t>в том числе:</t>
  </si>
  <si>
    <t>влажное подметание лестничных площадок и маршей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</si>
  <si>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</si>
  <si>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</si>
  <si>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</si>
  <si>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Уборка мусора, подметание земельного участка в летний период, уборка урн, очистка приямков</t>
  </si>
  <si>
    <t>Круглогодичные работы</t>
  </si>
  <si>
    <t>Ежедневно</t>
  </si>
  <si>
    <t>Раздел IV - Плата за обслуживание общедомовых приборов учета тепловой энергии, электрической энергии, холодного и горячего водоснабжения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</si>
  <si>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</si>
  <si>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</si>
  <si>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4,55</t>
  </si>
  <si>
    <t>7</t>
  </si>
  <si>
    <t>11</t>
  </si>
  <si>
    <t>1</t>
  </si>
  <si>
    <t>Закрытие окон подвалов, слуховых окон, люков и входов на чердак</t>
  </si>
  <si>
    <t>Утепление трубопроводов внутридомовых инженерных сетей в чердачных помещениях, технических подпольях, подвалах, приямках</t>
  </si>
  <si>
    <t>24</t>
  </si>
  <si>
    <t>27</t>
  </si>
  <si>
    <t>28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</si>
  <si>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</si>
  <si>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</si>
  <si>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</si>
  <si>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23</t>
  </si>
  <si>
    <t>Подготовка к сезонной эксплуатации оборудования детских и спортивных площадок</t>
  </si>
  <si>
    <t>Глава администрации Елизовского</t>
  </si>
  <si>
    <t xml:space="preserve">влажная уборка (мытье) лестничных площадок и маршей </t>
  </si>
  <si>
    <t>И.Б.Грачев</t>
  </si>
  <si>
    <t>1 раз в в неделю</t>
  </si>
  <si>
    <t>уборка площадки перед входом в подъезд</t>
  </si>
  <si>
    <t>1 раз в неделю</t>
  </si>
  <si>
    <t>Уборка придомовой территории, сдвижка и подметание снега, очистка территории от наледи и льда, уборка урн</t>
  </si>
  <si>
    <t>по мере необходимости, но не реже 1 раза в месяц</t>
  </si>
  <si>
    <t>Руководитель Управления  жилищно-коммунального хозяйства администрации Елизовского городского поселения</t>
  </si>
  <si>
    <t xml:space="preserve">Перечень 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</si>
  <si>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>Работы, выполняемые в целях надлежащего содержания внутренней отделки многоквартирных домов</t>
  </si>
  <si>
    <t>Содержание подвальных помещений (уборка, дератизация, дезинсекция)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</si>
  <si>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ул.Звездная, дом 3а </t>
  </si>
  <si>
    <t>"____"______________ 2020 г.</t>
  </si>
  <si>
    <t>2 раза в неделю</t>
  </si>
  <si>
    <t>Коммунальные ресурсы, потребляемых при использовании и содержании общего имущества в многоквартирном доме, в том числе:</t>
  </si>
  <si>
    <t xml:space="preserve">холодное водоснабжение </t>
  </si>
  <si>
    <t>постоянно</t>
  </si>
  <si>
    <t xml:space="preserve">горячее водоснабжение </t>
  </si>
  <si>
    <t>электроэнергия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</si>
  <si>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</si>
  <si>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</si>
  <si>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.         </t>
  </si>
  <si>
    <t xml:space="preserve">              ул. Звездная, 3а (многоэтажный  дом S = 2 130,1 м2 - общая площадь жил. пом.)</t>
  </si>
  <si>
    <t>тел.7-28-77/факс 7-28-77, egp@admelizovo.ru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</si>
</sst>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8515625" style="1" customWidth="1"/>
    <col min="2" max="2" width="47.85156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46" t="s">
        <v>43</v>
      </c>
      <c r="D1" s="147"/>
      <c r="E1" s="147"/>
    </row>
    <row r="2" spans="3:5" ht="58.5" customHeight="1">
      <c r="C2" s="148" t="s">
        <v>100</v>
      </c>
      <c r="D2" s="148"/>
      <c r="E2" s="148"/>
    </row>
    <row r="3" spans="3:5" ht="12.75">
      <c r="C3" s="6"/>
      <c r="D3" s="6"/>
      <c r="E3" s="6"/>
    </row>
    <row r="4" spans="4:5" ht="15">
      <c r="D4" s="25" t="s">
        <v>39</v>
      </c>
      <c r="E4" s="16"/>
    </row>
    <row r="5" spans="3:5" ht="12.75">
      <c r="C5" s="24"/>
      <c r="D5" s="25" t="s">
        <v>88</v>
      </c>
      <c r="E5" s="25"/>
    </row>
    <row r="6" spans="3:6" ht="12.75">
      <c r="C6" s="24"/>
      <c r="D6" s="25" t="s">
        <v>14</v>
      </c>
      <c r="E6" s="25"/>
      <c r="F6" s="3">
        <v>12</v>
      </c>
    </row>
    <row r="7" spans="4:6" ht="12.75">
      <c r="D7" s="20" t="s">
        <v>15</v>
      </c>
      <c r="E7" s="13"/>
      <c r="F7" s="3">
        <v>2130.1</v>
      </c>
    </row>
    <row r="8" spans="4:5" ht="12.75">
      <c r="D8" s="20"/>
      <c r="E8" s="13"/>
    </row>
    <row r="9" spans="4:5" ht="12.75">
      <c r="D9" s="25" t="s">
        <v>16</v>
      </c>
      <c r="E9" s="14"/>
    </row>
    <row r="10" spans="4:5" ht="12.75">
      <c r="D10" s="14" t="s">
        <v>112</v>
      </c>
      <c r="E10" s="14"/>
    </row>
    <row r="11" spans="4:5" ht="12.75">
      <c r="D11" s="14"/>
      <c r="E11" s="14"/>
    </row>
    <row r="12" spans="4:5" ht="12.75">
      <c r="D12" s="21" t="s">
        <v>101</v>
      </c>
      <c r="E12" s="15"/>
    </row>
    <row r="13" spans="1:5" ht="17.25">
      <c r="A13" s="149"/>
      <c r="B13" s="149"/>
      <c r="C13"/>
      <c r="E13" s="91"/>
    </row>
    <row r="14" spans="1:5" ht="26.25" customHeight="1">
      <c r="A14" s="150" t="s">
        <v>97</v>
      </c>
      <c r="B14" s="150"/>
      <c r="C14" s="150"/>
      <c r="D14" s="150"/>
      <c r="E14" s="150"/>
    </row>
    <row r="15" spans="1:5" ht="12.75">
      <c r="A15" s="17"/>
      <c r="B15" s="17"/>
      <c r="C15" s="17"/>
      <c r="D15" s="17"/>
      <c r="E15" s="17"/>
    </row>
    <row r="16" spans="1:5" ht="17.25" customHeight="1">
      <c r="A16" s="151" t="s">
        <v>111</v>
      </c>
      <c r="B16" s="152"/>
      <c r="C16" s="152"/>
      <c r="D16" s="152"/>
      <c r="E16" s="152"/>
    </row>
    <row r="17" spans="1:5" ht="17.25" customHeight="1">
      <c r="A17" s="18"/>
      <c r="B17" s="19"/>
      <c r="C17" s="19"/>
      <c r="D17" s="19"/>
      <c r="E17" s="19"/>
    </row>
    <row r="18" spans="1:7" s="4" customFormat="1" ht="30">
      <c r="A18" s="33" t="s">
        <v>0</v>
      </c>
      <c r="B18" s="33" t="s">
        <v>1</v>
      </c>
      <c r="C18" s="33" t="s">
        <v>2</v>
      </c>
      <c r="D18" s="33" t="s">
        <v>4</v>
      </c>
      <c r="E18" s="34" t="s">
        <v>3</v>
      </c>
      <c r="F18" s="3">
        <v>12</v>
      </c>
      <c r="G18" s="3"/>
    </row>
    <row r="19" spans="1:8" s="4" customFormat="1" ht="15.75" customHeight="1">
      <c r="A19" s="123" t="s">
        <v>5</v>
      </c>
      <c r="B19" s="124"/>
      <c r="C19" s="124"/>
      <c r="D19" s="124"/>
      <c r="E19" s="125"/>
      <c r="F19" s="3">
        <v>2130.1</v>
      </c>
      <c r="G19" s="3"/>
      <c r="H19" s="5"/>
    </row>
    <row r="20" spans="1:8" s="4" customFormat="1" ht="14.25" customHeight="1">
      <c r="A20" s="123" t="s">
        <v>6</v>
      </c>
      <c r="B20" s="124"/>
      <c r="C20" s="124"/>
      <c r="D20" s="124"/>
      <c r="E20" s="125"/>
      <c r="F20" s="3">
        <v>12</v>
      </c>
      <c r="G20" s="3"/>
      <c r="H20" s="3"/>
    </row>
    <row r="21" spans="1:8" s="4" customFormat="1" ht="26.25">
      <c r="A21" s="93" t="s">
        <v>77</v>
      </c>
      <c r="B21" s="93" t="s">
        <v>78</v>
      </c>
      <c r="C21" s="94" t="s">
        <v>23</v>
      </c>
      <c r="D21" s="95">
        <f>0.18</f>
        <v>0.18</v>
      </c>
      <c r="E21" s="96">
        <f>D21*$F$6*$F$7</f>
        <v>4601.0160000000005</v>
      </c>
      <c r="F21" s="3">
        <v>2130.1</v>
      </c>
      <c r="G21" s="3"/>
      <c r="H21" s="3"/>
    </row>
    <row r="22" spans="1:8" s="4" customFormat="1" ht="26.25">
      <c r="A22" s="97">
        <v>2</v>
      </c>
      <c r="B22" s="97" t="s">
        <v>44</v>
      </c>
      <c r="C22" s="94" t="s">
        <v>24</v>
      </c>
      <c r="D22" s="95">
        <f>0.06</f>
        <v>0.06</v>
      </c>
      <c r="E22" s="96">
        <f>D22*$F$6*$F$7</f>
        <v>1533.6719999999998</v>
      </c>
      <c r="F22" s="3">
        <v>12</v>
      </c>
      <c r="G22" s="3"/>
      <c r="H22" s="3"/>
    </row>
    <row r="23" spans="1:5" s="3" customFormat="1" ht="26.25">
      <c r="A23" s="97">
        <v>3</v>
      </c>
      <c r="B23" s="97" t="s">
        <v>45</v>
      </c>
      <c r="C23" s="94" t="s">
        <v>24</v>
      </c>
      <c r="D23" s="95">
        <f>0.04</f>
        <v>0.04</v>
      </c>
      <c r="E23" s="96">
        <f>D23*$F$6*$F$7</f>
        <v>1022.4479999999999</v>
      </c>
    </row>
    <row r="24" spans="1:5" s="3" customFormat="1" ht="12.75" customHeight="1">
      <c r="A24" s="37" t="s">
        <v>7</v>
      </c>
      <c r="B24" s="38"/>
      <c r="C24" s="38"/>
      <c r="D24" s="39">
        <f>D21+D22+D23</f>
        <v>0.27999999999999997</v>
      </c>
      <c r="E24" s="40">
        <f>D24*$F$6*$F$7</f>
        <v>7157.135999999999</v>
      </c>
    </row>
    <row r="25" spans="1:9" s="3" customFormat="1" ht="12.75">
      <c r="A25" s="123" t="s">
        <v>8</v>
      </c>
      <c r="B25" s="124"/>
      <c r="C25" s="124"/>
      <c r="D25" s="124"/>
      <c r="E25" s="125"/>
      <c r="I25" s="5"/>
    </row>
    <row r="26" spans="1:5" s="3" customFormat="1" ht="52.5">
      <c r="A26" s="97">
        <v>4</v>
      </c>
      <c r="B26" s="97" t="s">
        <v>46</v>
      </c>
      <c r="C26" s="94" t="s">
        <v>24</v>
      </c>
      <c r="D26" s="96">
        <v>2</v>
      </c>
      <c r="E26" s="96">
        <f>D26*$F$6*$F$7</f>
        <v>51122.399999999994</v>
      </c>
    </row>
    <row r="27" spans="1:5" s="3" customFormat="1" ht="66">
      <c r="A27" s="97">
        <v>5</v>
      </c>
      <c r="B27" s="97" t="s">
        <v>47</v>
      </c>
      <c r="C27" s="94" t="s">
        <v>24</v>
      </c>
      <c r="D27" s="96">
        <v>2</v>
      </c>
      <c r="E27" s="96">
        <f>D27*$F$6*$F$7</f>
        <v>51122.399999999994</v>
      </c>
    </row>
    <row r="28" spans="1:5" s="3" customFormat="1" ht="39">
      <c r="A28" s="97">
        <v>6</v>
      </c>
      <c r="B28" s="97" t="s">
        <v>98</v>
      </c>
      <c r="C28" s="94" t="s">
        <v>24</v>
      </c>
      <c r="D28" s="96">
        <v>0.9</v>
      </c>
      <c r="E28" s="96">
        <f>D28*$F$6*$F$7</f>
        <v>23005.08</v>
      </c>
    </row>
    <row r="29" spans="1:6" s="3" customFormat="1" ht="12.75">
      <c r="A29" s="41" t="s">
        <v>7</v>
      </c>
      <c r="B29" s="42"/>
      <c r="C29" s="42"/>
      <c r="D29" s="40">
        <f>SUM(D26:D28)</f>
        <v>4.9</v>
      </c>
      <c r="E29" s="40">
        <f>D29*$F$6*$F$7</f>
        <v>125249.88</v>
      </c>
      <c r="F29" s="6"/>
    </row>
    <row r="30" spans="1:8" s="3" customFormat="1" ht="12.75" customHeight="1">
      <c r="A30" s="43" t="s">
        <v>9</v>
      </c>
      <c r="B30" s="44"/>
      <c r="C30" s="44"/>
      <c r="D30" s="45">
        <f>D24+D29</f>
        <v>5.180000000000001</v>
      </c>
      <c r="E30" s="45">
        <f>D30*$F$6*$F$7</f>
        <v>132407.016</v>
      </c>
      <c r="H30" s="5"/>
    </row>
    <row r="31" spans="1:6" s="3" customFormat="1" ht="12.75">
      <c r="A31" s="123" t="s">
        <v>10</v>
      </c>
      <c r="B31" s="124"/>
      <c r="C31" s="124"/>
      <c r="D31" s="124"/>
      <c r="E31" s="125"/>
      <c r="F31" s="47"/>
    </row>
    <row r="32" spans="1:6" s="3" customFormat="1" ht="26.25">
      <c r="A32" s="46"/>
      <c r="B32" s="46" t="s">
        <v>48</v>
      </c>
      <c r="C32" s="34"/>
      <c r="D32" s="34"/>
      <c r="E32" s="34"/>
      <c r="F32" s="7"/>
    </row>
    <row r="33" spans="1:6" s="6" customFormat="1" ht="33" customHeight="1">
      <c r="A33" s="48" t="s">
        <v>75</v>
      </c>
      <c r="B33" s="48" t="s">
        <v>49</v>
      </c>
      <c r="C33" s="49" t="s">
        <v>23</v>
      </c>
      <c r="D33" s="36">
        <v>0.58</v>
      </c>
      <c r="E33" s="36">
        <f>D33*$F$6*$F$7</f>
        <v>14825.495999999997</v>
      </c>
      <c r="F33" s="7"/>
    </row>
    <row r="34" spans="1:6" s="6" customFormat="1" ht="26.25" customHeight="1">
      <c r="A34" s="48" t="s">
        <v>51</v>
      </c>
      <c r="B34" s="48" t="s">
        <v>50</v>
      </c>
      <c r="C34" s="49" t="s">
        <v>23</v>
      </c>
      <c r="D34" s="36">
        <v>0.41</v>
      </c>
      <c r="E34" s="36">
        <f>D34*$F$6*$F$7</f>
        <v>10480.091999999999</v>
      </c>
      <c r="F34" s="7"/>
    </row>
    <row r="35" spans="1:6" s="6" customFormat="1" ht="42" customHeight="1">
      <c r="A35" s="48" t="s">
        <v>55</v>
      </c>
      <c r="B35" s="48" t="s">
        <v>79</v>
      </c>
      <c r="C35" s="49" t="s">
        <v>23</v>
      </c>
      <c r="D35" s="36">
        <v>0.35</v>
      </c>
      <c r="E35" s="36">
        <f aca="true" t="shared" si="0" ref="E35:E49">D35*$F$6*$F$7</f>
        <v>8946.419999999998</v>
      </c>
      <c r="F35" s="7"/>
    </row>
    <row r="36" spans="1:7" s="7" customFormat="1" ht="12.75">
      <c r="A36" s="41" t="s">
        <v>7</v>
      </c>
      <c r="B36" s="42"/>
      <c r="C36" s="42"/>
      <c r="D36" s="40">
        <f>SUM(D33:D35)</f>
        <v>1.3399999999999999</v>
      </c>
      <c r="E36" s="40">
        <f t="shared" si="0"/>
        <v>34252.007999999994</v>
      </c>
      <c r="F36" s="8"/>
      <c r="G36" s="12"/>
    </row>
    <row r="37" spans="1:6" s="8" customFormat="1" ht="40.5" customHeight="1">
      <c r="A37" s="50"/>
      <c r="B37" s="50" t="s">
        <v>52</v>
      </c>
      <c r="C37" s="51"/>
      <c r="D37" s="51"/>
      <c r="E37" s="36"/>
      <c r="F37" s="7"/>
    </row>
    <row r="38" spans="1:6" s="8" customFormat="1" ht="38.25" customHeight="1">
      <c r="A38" s="48" t="s">
        <v>25</v>
      </c>
      <c r="B38" s="48" t="s">
        <v>53</v>
      </c>
      <c r="C38" s="52" t="s">
        <v>54</v>
      </c>
      <c r="D38" s="53">
        <v>0.19</v>
      </c>
      <c r="E38" s="36">
        <f t="shared" si="0"/>
        <v>4856.628000000001</v>
      </c>
      <c r="F38" s="7"/>
    </row>
    <row r="39" spans="1:9" s="7" customFormat="1" ht="52.5">
      <c r="A39" s="48" t="s">
        <v>76</v>
      </c>
      <c r="B39" s="84" t="s">
        <v>56</v>
      </c>
      <c r="C39" s="52" t="s">
        <v>23</v>
      </c>
      <c r="D39" s="53">
        <v>0.13</v>
      </c>
      <c r="E39" s="36">
        <f t="shared" si="0"/>
        <v>3322.956</v>
      </c>
      <c r="H39" s="5"/>
      <c r="I39" s="9"/>
    </row>
    <row r="40" spans="1:9" s="7" customFormat="1" ht="15" customHeight="1">
      <c r="A40" s="41" t="s">
        <v>7</v>
      </c>
      <c r="B40" s="42"/>
      <c r="C40" s="42"/>
      <c r="D40" s="40">
        <f>SUM(D38:D39)</f>
        <v>0.32</v>
      </c>
      <c r="E40" s="40">
        <f t="shared" si="0"/>
        <v>8179.583999999999</v>
      </c>
      <c r="I40" s="9"/>
    </row>
    <row r="41" spans="1:9" s="7" customFormat="1" ht="12.75">
      <c r="A41" s="54"/>
      <c r="B41" s="50" t="s">
        <v>57</v>
      </c>
      <c r="C41" s="54"/>
      <c r="D41" s="49"/>
      <c r="E41" s="36"/>
      <c r="F41" s="8"/>
      <c r="I41" s="9"/>
    </row>
    <row r="42" spans="1:9" s="8" customFormat="1" ht="39">
      <c r="A42" s="93" t="s">
        <v>26</v>
      </c>
      <c r="B42" s="93" t="s">
        <v>58</v>
      </c>
      <c r="C42" s="98" t="s">
        <v>24</v>
      </c>
      <c r="D42" s="98" t="s">
        <v>74</v>
      </c>
      <c r="E42" s="96">
        <f t="shared" si="0"/>
        <v>116303.45999999998</v>
      </c>
      <c r="I42" s="10"/>
    </row>
    <row r="43" spans="1:9" s="8" customFormat="1" ht="12.75" customHeight="1">
      <c r="A43" s="140" t="s">
        <v>7</v>
      </c>
      <c r="B43" s="140"/>
      <c r="C43" s="140"/>
      <c r="D43" s="55" t="s">
        <v>74</v>
      </c>
      <c r="E43" s="40">
        <f t="shared" si="0"/>
        <v>116303.45999999998</v>
      </c>
      <c r="F43" s="7"/>
      <c r="I43" s="10"/>
    </row>
    <row r="44" spans="1:6" ht="12.75">
      <c r="A44" s="141" t="s">
        <v>59</v>
      </c>
      <c r="B44" s="142"/>
      <c r="C44" s="142"/>
      <c r="D44" s="142"/>
      <c r="E44" s="143"/>
      <c r="F44" s="7"/>
    </row>
    <row r="45" spans="1:6" ht="39">
      <c r="A45" s="54" t="s">
        <v>27</v>
      </c>
      <c r="B45" s="54" t="s">
        <v>17</v>
      </c>
      <c r="C45" s="56" t="s">
        <v>54</v>
      </c>
      <c r="D45" s="53">
        <v>2</v>
      </c>
      <c r="E45" s="36">
        <f t="shared" si="0"/>
        <v>51122.399999999994</v>
      </c>
      <c r="F45" s="7"/>
    </row>
    <row r="46" spans="1:6" ht="39">
      <c r="A46" s="54" t="s">
        <v>28</v>
      </c>
      <c r="B46" s="54" t="s">
        <v>60</v>
      </c>
      <c r="C46" s="56" t="s">
        <v>54</v>
      </c>
      <c r="D46" s="53">
        <v>1.89</v>
      </c>
      <c r="E46" s="36">
        <f t="shared" si="0"/>
        <v>48310.668</v>
      </c>
      <c r="F46" s="7"/>
    </row>
    <row r="47" spans="1:6" ht="39">
      <c r="A47" s="54" t="s">
        <v>30</v>
      </c>
      <c r="B47" s="54" t="s">
        <v>61</v>
      </c>
      <c r="C47" s="56" t="s">
        <v>54</v>
      </c>
      <c r="D47" s="53">
        <v>0.45</v>
      </c>
      <c r="E47" s="36">
        <f t="shared" si="0"/>
        <v>11502.54</v>
      </c>
      <c r="F47" s="7"/>
    </row>
    <row r="48" spans="1:6" ht="12.75">
      <c r="A48" s="144" t="s">
        <v>7</v>
      </c>
      <c r="B48" s="145"/>
      <c r="C48" s="42"/>
      <c r="D48" s="40">
        <f>SUM(D45:D47)</f>
        <v>4.34</v>
      </c>
      <c r="E48" s="40">
        <f t="shared" si="0"/>
        <v>110935.608</v>
      </c>
      <c r="F48" s="7"/>
    </row>
    <row r="49" spans="1:6" ht="12.75" customHeight="1">
      <c r="A49" s="121" t="s">
        <v>9</v>
      </c>
      <c r="B49" s="122"/>
      <c r="C49" s="57"/>
      <c r="D49" s="45">
        <f>D36+D40+D43+D48</f>
        <v>10.55</v>
      </c>
      <c r="E49" s="45">
        <f t="shared" si="0"/>
        <v>269670.66000000003</v>
      </c>
      <c r="F49" s="4"/>
    </row>
    <row r="50" spans="1:6" ht="12.75" customHeight="1">
      <c r="A50" s="123" t="s">
        <v>11</v>
      </c>
      <c r="B50" s="124"/>
      <c r="C50" s="124"/>
      <c r="D50" s="124"/>
      <c r="E50" s="125"/>
      <c r="F50" s="47"/>
    </row>
    <row r="51" spans="1:5" ht="12.75">
      <c r="A51" s="58"/>
      <c r="B51" s="46" t="s">
        <v>12</v>
      </c>
      <c r="C51" s="34"/>
      <c r="D51" s="34"/>
      <c r="E51" s="40"/>
    </row>
    <row r="52" spans="1:5" ht="21" customHeight="1">
      <c r="A52" s="59" t="s">
        <v>31</v>
      </c>
      <c r="B52" s="60" t="s">
        <v>62</v>
      </c>
      <c r="C52" s="60"/>
      <c r="D52" s="61"/>
      <c r="E52" s="62"/>
    </row>
    <row r="53" spans="1:5" ht="12.75">
      <c r="A53" s="59"/>
      <c r="B53" s="60" t="s">
        <v>63</v>
      </c>
      <c r="C53" s="60"/>
      <c r="D53" s="61"/>
      <c r="E53" s="62"/>
    </row>
    <row r="54" spans="1:5" ht="26.25">
      <c r="A54" s="59"/>
      <c r="B54" s="85" t="s">
        <v>64</v>
      </c>
      <c r="C54" s="60" t="s">
        <v>102</v>
      </c>
      <c r="D54" s="99">
        <f>2.9*1.1</f>
        <v>3.19</v>
      </c>
      <c r="E54" s="100">
        <f>D54*$F$6*$F$7</f>
        <v>81540.228</v>
      </c>
    </row>
    <row r="55" spans="1:5" ht="26.25">
      <c r="A55" s="59"/>
      <c r="B55" s="63" t="s">
        <v>89</v>
      </c>
      <c r="C55" s="85" t="s">
        <v>91</v>
      </c>
      <c r="D55" s="99">
        <f>1.96+0.44</f>
        <v>2.4</v>
      </c>
      <c r="E55" s="100">
        <f>D55*$F$6*$F$7</f>
        <v>61346.87999999999</v>
      </c>
    </row>
    <row r="56" spans="1:6" ht="52.5">
      <c r="A56" s="59"/>
      <c r="B56" s="82" t="s">
        <v>65</v>
      </c>
      <c r="C56" s="83" t="s">
        <v>23</v>
      </c>
      <c r="D56" s="99">
        <v>1</v>
      </c>
      <c r="E56" s="100">
        <f>D56*$F$6*$F$7</f>
        <v>25561.199999999997</v>
      </c>
      <c r="F56" s="11"/>
    </row>
    <row r="57" spans="1:6" ht="12.75">
      <c r="A57" s="59"/>
      <c r="B57" s="82" t="s">
        <v>92</v>
      </c>
      <c r="C57" s="83" t="s">
        <v>93</v>
      </c>
      <c r="D57" s="99">
        <v>0.91</v>
      </c>
      <c r="E57" s="100">
        <f>D57*$F$6*$F$7</f>
        <v>23260.692</v>
      </c>
      <c r="F57" s="11"/>
    </row>
    <row r="58" spans="1:6" ht="26.25">
      <c r="A58" s="59" t="s">
        <v>32</v>
      </c>
      <c r="B58" s="35" t="s">
        <v>99</v>
      </c>
      <c r="C58" s="60" t="s">
        <v>29</v>
      </c>
      <c r="D58" s="99">
        <v>0.6</v>
      </c>
      <c r="E58" s="100">
        <f>D58*$F$6*$F$7</f>
        <v>15336.719999999998</v>
      </c>
      <c r="F58" s="11"/>
    </row>
    <row r="59" spans="1:5" ht="26.25">
      <c r="A59" s="58"/>
      <c r="B59" s="46" t="s">
        <v>18</v>
      </c>
      <c r="C59" s="46"/>
      <c r="D59" s="101"/>
      <c r="E59" s="88"/>
    </row>
    <row r="60" spans="1:5" ht="12.75">
      <c r="A60" s="58"/>
      <c r="B60" s="46" t="s">
        <v>19</v>
      </c>
      <c r="C60" s="46"/>
      <c r="D60" s="101"/>
      <c r="E60" s="88"/>
    </row>
    <row r="61" spans="1:5" ht="39">
      <c r="A61" s="59" t="s">
        <v>33</v>
      </c>
      <c r="B61" s="85" t="s">
        <v>94</v>
      </c>
      <c r="C61" s="60" t="s">
        <v>34</v>
      </c>
      <c r="D61" s="99">
        <f>1.84+0.59</f>
        <v>2.43</v>
      </c>
      <c r="E61" s="100">
        <f>D61*$F$6*$F$7</f>
        <v>62113.71600000001</v>
      </c>
    </row>
    <row r="62" spans="1:6" ht="26.25">
      <c r="A62" s="59" t="s">
        <v>35</v>
      </c>
      <c r="B62" s="87" t="s">
        <v>20</v>
      </c>
      <c r="C62" s="87" t="s">
        <v>24</v>
      </c>
      <c r="D62" s="99">
        <v>0.43</v>
      </c>
      <c r="E62" s="100">
        <f>D62*$F$6*$F$7</f>
        <v>10991.316</v>
      </c>
      <c r="F62" s="11"/>
    </row>
    <row r="63" spans="1:5" ht="26.25">
      <c r="A63" s="59" t="s">
        <v>36</v>
      </c>
      <c r="B63" s="87" t="s">
        <v>66</v>
      </c>
      <c r="C63" s="87" t="s">
        <v>67</v>
      </c>
      <c r="D63" s="99">
        <v>0.39</v>
      </c>
      <c r="E63" s="100">
        <f>D63*$F$6*$F$7</f>
        <v>9968.867999999999</v>
      </c>
    </row>
    <row r="64" spans="1:5" ht="12.75">
      <c r="A64" s="58"/>
      <c r="B64" s="102" t="s">
        <v>21</v>
      </c>
      <c r="C64" s="102"/>
      <c r="D64" s="101"/>
      <c r="E64" s="88"/>
    </row>
    <row r="65" spans="1:5" ht="26.25">
      <c r="A65" s="59" t="s">
        <v>37</v>
      </c>
      <c r="B65" s="87" t="s">
        <v>68</v>
      </c>
      <c r="C65" s="87" t="s">
        <v>34</v>
      </c>
      <c r="D65" s="99">
        <f>2.59*1.1</f>
        <v>2.849</v>
      </c>
      <c r="E65" s="100">
        <f>D65*$F$6*$F$7</f>
        <v>72823.8588</v>
      </c>
    </row>
    <row r="66" spans="1:6" ht="26.25">
      <c r="A66" s="86" t="s">
        <v>38</v>
      </c>
      <c r="B66" s="87" t="s">
        <v>22</v>
      </c>
      <c r="C66" s="87" t="s">
        <v>29</v>
      </c>
      <c r="D66" s="99">
        <v>0.22</v>
      </c>
      <c r="E66" s="100">
        <f>D66*$F$6*$F$7</f>
        <v>5623.464</v>
      </c>
      <c r="F66" s="11"/>
    </row>
    <row r="67" spans="1:6" ht="26.25">
      <c r="A67" s="89" t="s">
        <v>86</v>
      </c>
      <c r="B67" s="90" t="s">
        <v>87</v>
      </c>
      <c r="C67" s="90" t="s">
        <v>23</v>
      </c>
      <c r="D67" s="99">
        <v>0.25</v>
      </c>
      <c r="E67" s="100">
        <f>D67*$F$6*$F$7</f>
        <v>6390.299999999999</v>
      </c>
      <c r="F67" s="11"/>
    </row>
    <row r="68" spans="1:5" ht="12.75">
      <c r="A68" s="58"/>
      <c r="B68" s="102" t="s">
        <v>69</v>
      </c>
      <c r="C68" s="102"/>
      <c r="D68" s="104"/>
      <c r="E68" s="100"/>
    </row>
    <row r="69" spans="1:8" ht="39">
      <c r="A69" s="59" t="s">
        <v>80</v>
      </c>
      <c r="B69" s="90" t="s">
        <v>85</v>
      </c>
      <c r="C69" s="87" t="s">
        <v>70</v>
      </c>
      <c r="D69" s="99">
        <v>1.66</v>
      </c>
      <c r="E69" s="100">
        <f>D69*$F$6*$F$7</f>
        <v>42431.592</v>
      </c>
      <c r="F69" s="71"/>
      <c r="H69" s="28"/>
    </row>
    <row r="70" spans="1:5" ht="78.75">
      <c r="A70" s="65" t="s">
        <v>81</v>
      </c>
      <c r="B70" s="90" t="s">
        <v>84</v>
      </c>
      <c r="C70" s="103" t="s">
        <v>95</v>
      </c>
      <c r="D70" s="99">
        <v>0.16</v>
      </c>
      <c r="E70" s="100">
        <f>D70*$F$6*$F$7</f>
        <v>4089.7919999999995</v>
      </c>
    </row>
    <row r="71" spans="1:6" ht="12.75">
      <c r="A71" s="66" t="s">
        <v>9</v>
      </c>
      <c r="B71" s="67"/>
      <c r="C71" s="68"/>
      <c r="D71" s="69">
        <f>SUM(D54:D70)</f>
        <v>16.489</v>
      </c>
      <c r="E71" s="70">
        <f>D71*$F$6*$F$7</f>
        <v>421478.62679999997</v>
      </c>
      <c r="F71" s="71"/>
    </row>
    <row r="72" spans="1:5" ht="31.5" customHeight="1">
      <c r="A72" s="126" t="s">
        <v>71</v>
      </c>
      <c r="B72" s="127"/>
      <c r="C72" s="127"/>
      <c r="D72" s="127"/>
      <c r="E72" s="128"/>
    </row>
    <row r="73" spans="1:5" ht="30.75" customHeight="1">
      <c r="A73" s="72" t="s">
        <v>82</v>
      </c>
      <c r="B73" s="73" t="s">
        <v>72</v>
      </c>
      <c r="C73" s="73" t="s">
        <v>24</v>
      </c>
      <c r="D73" s="74">
        <v>1.08</v>
      </c>
      <c r="E73" s="75">
        <f>D73*$F$6*$F$7</f>
        <v>27606.096</v>
      </c>
    </row>
    <row r="74" spans="1:5" ht="12.75">
      <c r="A74" s="129" t="s">
        <v>83</v>
      </c>
      <c r="B74" s="130"/>
      <c r="C74" s="130"/>
      <c r="D74" s="130"/>
      <c r="E74" s="131"/>
    </row>
    <row r="75" spans="1:9" ht="28.5" customHeight="1">
      <c r="A75" s="76">
        <v>39</v>
      </c>
      <c r="B75" s="73" t="s">
        <v>73</v>
      </c>
      <c r="C75" s="77"/>
      <c r="D75" s="75">
        <v>7</v>
      </c>
      <c r="E75" s="75">
        <f>D75*F19*F20</f>
        <v>178928.4</v>
      </c>
      <c r="F75" s="22"/>
      <c r="G75" s="22"/>
      <c r="H75" s="22"/>
      <c r="I75" s="22"/>
    </row>
    <row r="76" spans="1:9" ht="12.75">
      <c r="A76" s="78" t="s">
        <v>13</v>
      </c>
      <c r="B76" s="79"/>
      <c r="C76" s="80"/>
      <c r="D76" s="64">
        <f>D30+D49+D71+D75+D73</f>
        <v>40.299</v>
      </c>
      <c r="E76" s="81">
        <f>D76*F19*F20</f>
        <v>1030090.7987999999</v>
      </c>
      <c r="F76" s="22"/>
      <c r="G76" s="22"/>
      <c r="H76" s="26"/>
      <c r="I76" s="26"/>
    </row>
    <row r="77" spans="1:9" ht="39">
      <c r="A77" s="106"/>
      <c r="B77" s="107" t="s">
        <v>103</v>
      </c>
      <c r="C77" s="78"/>
      <c r="D77" s="64"/>
      <c r="E77" s="108"/>
      <c r="F77" s="22"/>
      <c r="G77" s="22"/>
      <c r="H77" s="26"/>
      <c r="I77" s="26"/>
    </row>
    <row r="78" spans="1:9" ht="12.75">
      <c r="A78" s="109"/>
      <c r="B78" s="110" t="s">
        <v>104</v>
      </c>
      <c r="C78" s="111" t="s">
        <v>105</v>
      </c>
      <c r="D78" s="112">
        <f>0.029*11.6*462/2130.1</f>
        <v>0.07296220834702598</v>
      </c>
      <c r="E78" s="113">
        <f>D78*339.8*12</f>
        <v>297.5107007558331</v>
      </c>
      <c r="F78" s="22"/>
      <c r="G78" s="22"/>
      <c r="H78" s="26"/>
      <c r="I78" s="26"/>
    </row>
    <row r="79" spans="1:9" ht="12.75">
      <c r="A79" s="109"/>
      <c r="B79" s="110" t="s">
        <v>106</v>
      </c>
      <c r="C79" s="111" t="s">
        <v>105</v>
      </c>
      <c r="D79" s="112">
        <f>0.029*237.61*462/2130.1</f>
        <v>1.4945302004600725</v>
      </c>
      <c r="E79" s="113">
        <f>D79*339.8*9</f>
        <v>4570.572259046993</v>
      </c>
      <c r="F79" s="22"/>
      <c r="G79" s="22"/>
      <c r="H79" s="26"/>
      <c r="I79" s="26"/>
    </row>
    <row r="80" spans="1:9" ht="12.75">
      <c r="A80" s="114"/>
      <c r="B80" s="110" t="s">
        <v>107</v>
      </c>
      <c r="C80" s="115" t="s">
        <v>105</v>
      </c>
      <c r="D80" s="112">
        <f>0.55*4.68*462/2130.1</f>
        <v>0.5582780151166612</v>
      </c>
      <c r="E80" s="113">
        <f>D80*339.8*12</f>
        <v>2276.4344344396977</v>
      </c>
      <c r="F80" s="22"/>
      <c r="G80" s="22"/>
      <c r="H80" s="26"/>
      <c r="I80" s="26"/>
    </row>
    <row r="81" spans="1:9" ht="36" customHeight="1">
      <c r="A81" s="137" t="s">
        <v>108</v>
      </c>
      <c r="B81" s="138"/>
      <c r="C81" s="139"/>
      <c r="D81" s="116">
        <f>D76+D78+D79+D80</f>
        <v>42.42477042392376</v>
      </c>
      <c r="E81" s="117">
        <f>D81*F19*F18</f>
        <v>1084428.04176</v>
      </c>
      <c r="F81" s="22"/>
      <c r="G81" s="22"/>
      <c r="H81" s="26"/>
      <c r="I81" s="26"/>
    </row>
    <row r="82" spans="1:9" ht="12.75">
      <c r="A82" s="132" t="s">
        <v>109</v>
      </c>
      <c r="B82" s="132"/>
      <c r="C82" s="132"/>
      <c r="D82" s="132"/>
      <c r="E82" s="132"/>
      <c r="F82" s="23"/>
      <c r="G82" s="23"/>
      <c r="H82" s="27"/>
      <c r="I82" s="27"/>
    </row>
    <row r="83" spans="1:5" ht="12.75">
      <c r="A83" s="133"/>
      <c r="B83" s="133"/>
      <c r="C83" s="133"/>
      <c r="D83" s="133"/>
      <c r="E83" s="133"/>
    </row>
    <row r="84" spans="1:5" ht="27" customHeight="1">
      <c r="A84" s="133"/>
      <c r="B84" s="133"/>
      <c r="C84" s="133"/>
      <c r="D84" s="133"/>
      <c r="E84" s="133"/>
    </row>
    <row r="85" spans="1:5" ht="12.75">
      <c r="A85" s="134"/>
      <c r="B85" s="134"/>
      <c r="C85" s="134"/>
      <c r="D85" s="134"/>
      <c r="E85" s="134"/>
    </row>
    <row r="86" spans="1:5" ht="18.75" customHeight="1">
      <c r="A86" s="134"/>
      <c r="B86" s="134"/>
      <c r="C86" s="134"/>
      <c r="D86" s="134"/>
      <c r="E86" s="134"/>
    </row>
    <row r="87" spans="1:5" ht="12.75">
      <c r="A87" s="134"/>
      <c r="B87" s="134"/>
      <c r="C87" s="134"/>
      <c r="D87" s="134"/>
      <c r="E87" s="134"/>
    </row>
    <row r="88" spans="1:5" ht="12.75">
      <c r="A88" s="134"/>
      <c r="B88" s="134"/>
      <c r="C88" s="134"/>
      <c r="D88" s="134"/>
      <c r="E88" s="134"/>
    </row>
    <row r="89" spans="1:5" ht="72" customHeight="1">
      <c r="A89" s="134"/>
      <c r="B89" s="134"/>
      <c r="C89" s="134"/>
      <c r="D89" s="134"/>
      <c r="E89" s="134"/>
    </row>
    <row r="90" spans="1:5" ht="39" customHeight="1">
      <c r="A90" s="135" t="s">
        <v>110</v>
      </c>
      <c r="B90" s="136"/>
      <c r="C90" s="136"/>
      <c r="D90" s="136"/>
      <c r="E90" s="136"/>
    </row>
    <row r="91" spans="1:5" ht="29.25" customHeight="1">
      <c r="A91" s="92"/>
      <c r="B91" s="105"/>
      <c r="C91" s="105"/>
      <c r="D91" s="105"/>
      <c r="E91" s="105"/>
    </row>
    <row r="92" spans="1:5" ht="20.25" customHeight="1">
      <c r="A92" s="118" t="s">
        <v>96</v>
      </c>
      <c r="B92" s="118"/>
      <c r="C92" s="118"/>
      <c r="D92" s="118"/>
      <c r="E92" s="118"/>
    </row>
    <row r="93" spans="1:5" ht="20.25">
      <c r="A93" s="29" t="s">
        <v>40</v>
      </c>
      <c r="B93" s="23"/>
      <c r="C93" s="30"/>
      <c r="D93" s="29" t="s">
        <v>90</v>
      </c>
      <c r="E93" s="23"/>
    </row>
    <row r="94" spans="1:4" ht="12.75">
      <c r="A94" s="13"/>
      <c r="B94" s="31" t="s">
        <v>41</v>
      </c>
      <c r="D94" s="32" t="s">
        <v>42</v>
      </c>
    </row>
    <row r="95" spans="1:5" ht="12.75">
      <c r="A95" s="119"/>
      <c r="B95" s="120"/>
      <c r="C95" s="120"/>
      <c r="D95" s="120"/>
      <c r="E95" s="120"/>
    </row>
    <row r="96" spans="1:3" ht="12.75">
      <c r="A96"/>
      <c r="B96"/>
      <c r="C96"/>
    </row>
  </sheetData>
  <sheetProtection/>
  <mergeCells count="21">
    <mergeCell ref="C1:E1"/>
    <mergeCell ref="C2:E2"/>
    <mergeCell ref="A13:B13"/>
    <mergeCell ref="A14:E14"/>
    <mergeCell ref="A16:E16"/>
    <mergeCell ref="A19:E19"/>
    <mergeCell ref="A20:E20"/>
    <mergeCell ref="A25:E25"/>
    <mergeCell ref="A31:E31"/>
    <mergeCell ref="A43:C43"/>
    <mergeCell ref="A44:E44"/>
    <mergeCell ref="A48:B48"/>
    <mergeCell ref="A92:E92"/>
    <mergeCell ref="A95:E95"/>
    <mergeCell ref="A49:B49"/>
    <mergeCell ref="A50:E50"/>
    <mergeCell ref="A72:E72"/>
    <mergeCell ref="A74:E74"/>
    <mergeCell ref="A82:E89"/>
    <mergeCell ref="A90:E90"/>
    <mergeCell ref="A81:C81"/>
  </mergeCells>
  <printOptions/>
  <pageMargins left="0.7480314960629921" right="0.4330708661417323" top="0.2755905511811024" bottom="0.2755905511811024" header="0.5118110236220472" footer="0.5118110236220472"/>
  <pageSetup horizontalDpi="600" verticalDpi="600" orientation="portrait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2020-09-07T23:55:36Z</cp:lastPrinted>
  <dcterms:created xsi:type="dcterms:W3CDTF">1996-10-08T23:32:33Z</dcterms:created>
  <dcterms:modified xsi:type="dcterms:W3CDTF">2020-09-07T23:55:44Z</dcterms:modified>
  <cp:category/>
  <cp:version/>
  <cp:contentType/>
  <cp:contentStatus/>
</cp:coreProperties>
</file>