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900" windowHeight="8016" tabRatio="779" activeTab="0"/>
  </bookViews>
  <sheets>
    <sheet name="Гришечко 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<sst xmlns="http://schemas.openxmlformats.org/spreadsheetml/2006/main" count="34" uniqueCount="30">
  <si>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</si>
  <si>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</si>
  <si>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</si>
  <si>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</si>
  <si>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</si>
  <si>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</si>
  <si>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</si>
  <si>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</si>
  <si>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</si>
  <si>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</si>
  <si>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</si>
  <si>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</si>
  <si>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</si>
  <si>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</si>
  <si>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</si>
  <si>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</si>
  <si>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</si>
  <si>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</si>
  <si>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</si>
  <si>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</si>
  <si>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</si>
  <si>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</si>
  <si>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</si>
  <si>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</si>
  <si>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</si>
  <si>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</si>
  <si>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</si>
  <si>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ул.Гришечко, дом 9 </t>
  </si>
  <si>
    <t xml:space="preserve">г.Елизово, ул.Гришечко, дом 9 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</si>
  <si>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Гришечко, дом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</si>
</sst>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7">
      <selection activeCell="E9" sqref="E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4" t="s">
        <v>29</v>
      </c>
      <c r="U1" s="45"/>
      <c r="V1" s="45"/>
    </row>
    <row r="2" spans="20:22" ht="132" customHeight="1">
      <c r="T2" s="45"/>
      <c r="U2" s="45"/>
      <c r="V2" s="45"/>
    </row>
    <row r="3" spans="20:22" ht="14.25">
      <c r="T3" s="9"/>
      <c r="U3" s="9"/>
      <c r="V3" s="9"/>
    </row>
    <row r="4" spans="1:22" ht="50.25" customHeight="1" thickBot="1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2" t="s">
        <v>9</v>
      </c>
    </row>
    <row r="5" spans="1:22" ht="45" customHeight="1">
      <c r="A5" s="47" t="s">
        <v>7</v>
      </c>
      <c r="B5" s="35" t="s">
        <v>0</v>
      </c>
      <c r="C5" s="50" t="s">
        <v>1</v>
      </c>
      <c r="D5" s="50" t="s">
        <v>26</v>
      </c>
      <c r="E5" s="50" t="s">
        <v>21</v>
      </c>
      <c r="F5" s="50"/>
      <c r="G5" s="33" t="s">
        <v>25</v>
      </c>
      <c r="H5" s="34"/>
      <c r="I5" s="50" t="s">
        <v>2</v>
      </c>
      <c r="J5" s="50"/>
      <c r="K5" s="50" t="s">
        <v>11</v>
      </c>
      <c r="L5" s="50"/>
      <c r="M5" s="33" t="s">
        <v>3</v>
      </c>
      <c r="N5" s="34"/>
      <c r="O5" s="35" t="s">
        <v>4</v>
      </c>
      <c r="P5" s="35"/>
      <c r="Q5" s="35" t="s">
        <v>5</v>
      </c>
      <c r="R5" s="35"/>
      <c r="S5" s="36" t="s">
        <v>17</v>
      </c>
      <c r="T5" s="38" t="s">
        <v>22</v>
      </c>
      <c r="U5" s="40" t="s">
        <v>18</v>
      </c>
      <c r="V5" s="42" t="s">
        <v>19</v>
      </c>
    </row>
    <row r="6" spans="1:22" ht="81.75" customHeight="1" thickBot="1">
      <c r="A6" s="48"/>
      <c r="B6" s="49"/>
      <c r="C6" s="51"/>
      <c r="D6" s="51"/>
      <c r="E6" s="11" t="s">
        <v>23</v>
      </c>
      <c r="F6" s="11" t="s">
        <v>8</v>
      </c>
      <c r="G6" s="11" t="s">
        <v>23</v>
      </c>
      <c r="H6" s="11" t="s">
        <v>8</v>
      </c>
      <c r="I6" s="11" t="s">
        <v>24</v>
      </c>
      <c r="J6" s="11" t="s">
        <v>10</v>
      </c>
      <c r="K6" s="11" t="s">
        <v>14</v>
      </c>
      <c r="L6" s="11" t="s">
        <v>12</v>
      </c>
      <c r="M6" s="11" t="s">
        <v>15</v>
      </c>
      <c r="N6" s="11" t="s">
        <v>13</v>
      </c>
      <c r="O6" s="11" t="s">
        <v>16</v>
      </c>
      <c r="P6" s="11" t="s">
        <v>10</v>
      </c>
      <c r="Q6" s="11" t="s">
        <v>6</v>
      </c>
      <c r="R6" s="11" t="s">
        <v>8</v>
      </c>
      <c r="S6" s="37"/>
      <c r="T6" s="39"/>
      <c r="U6" s="41"/>
      <c r="V6" s="43"/>
    </row>
    <row r="7" spans="1:22" ht="14.2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8">
        <v>21</v>
      </c>
    </row>
    <row r="8" spans="1:22" ht="27" thickBot="1">
      <c r="A8" s="29">
        <v>1</v>
      </c>
      <c r="B8" s="10" t="s">
        <v>28</v>
      </c>
      <c r="C8" s="22">
        <v>7430.8</v>
      </c>
      <c r="D8" s="21">
        <f>119*2</f>
        <v>238</v>
      </c>
      <c r="E8" s="32">
        <v>40.3</v>
      </c>
      <c r="F8" s="23">
        <f>C8*E8</f>
        <v>299461.24</v>
      </c>
      <c r="G8" s="23">
        <v>5.93</v>
      </c>
      <c r="H8" s="23">
        <v>4.27</v>
      </c>
      <c r="I8" s="27">
        <v>81.67</v>
      </c>
      <c r="J8" s="24">
        <f>I8*C8</f>
        <v>606873.436</v>
      </c>
      <c r="K8" s="27">
        <v>286.16</v>
      </c>
      <c r="L8" s="31">
        <f>D8*K8*2.87</f>
        <v>195464.44960000002</v>
      </c>
      <c r="M8" s="27"/>
      <c r="N8" s="31"/>
      <c r="O8" s="31">
        <v>11.6</v>
      </c>
      <c r="P8" s="31">
        <f>O8*D8*3.99</f>
        <v>11015.591999999999</v>
      </c>
      <c r="Q8" s="31">
        <v>47.46</v>
      </c>
      <c r="R8" s="31">
        <f>Q8*D8*6.86</f>
        <v>77486.9928</v>
      </c>
      <c r="S8" s="25">
        <f>F8+J8+L8+P8+R8+H8+N8</f>
        <v>1190305.9803999998</v>
      </c>
      <c r="T8" s="26">
        <f>F8*12</f>
        <v>3593534.88</v>
      </c>
      <c r="U8" s="26">
        <f>F8*5%</f>
        <v>14973.062</v>
      </c>
      <c r="V8" s="30">
        <f>S8*50%</f>
        <v>595152.9901999999</v>
      </c>
    </row>
    <row r="9" spans="1:22" ht="14.25" thickBot="1">
      <c r="A9" s="8"/>
      <c r="B9" s="14" t="s">
        <v>20</v>
      </c>
      <c r="C9" s="15">
        <f>SUM(C8)</f>
        <v>7430.8</v>
      </c>
      <c r="D9" s="16"/>
      <c r="E9" s="16"/>
      <c r="F9" s="17">
        <f>SUM(F8)</f>
        <v>299461.24</v>
      </c>
      <c r="G9" s="17"/>
      <c r="H9" s="17">
        <f>SUM(H8)</f>
        <v>4.27</v>
      </c>
      <c r="I9" s="17"/>
      <c r="J9" s="18">
        <f>SUM(J8)</f>
        <v>606873.436</v>
      </c>
      <c r="K9" s="17"/>
      <c r="L9" s="19">
        <f>SUM(L8)</f>
        <v>195464.44960000002</v>
      </c>
      <c r="M9" s="17"/>
      <c r="N9" s="19"/>
      <c r="O9" s="19"/>
      <c r="P9" s="19">
        <f>SUM(P8)</f>
        <v>11015.591999999999</v>
      </c>
      <c r="Q9" s="19"/>
      <c r="R9" s="19">
        <f>SUM(R8)</f>
        <v>77486.9928</v>
      </c>
      <c r="S9" s="19">
        <f>SUM(S8)</f>
        <v>1190305.9803999998</v>
      </c>
      <c r="T9" s="19">
        <f>SUM(T8)</f>
        <v>3593534.88</v>
      </c>
      <c r="U9" s="19">
        <f>SUM(U8)</f>
        <v>14973.062</v>
      </c>
      <c r="V9" s="20">
        <f>SUM(V8)</f>
        <v>595152.9901999999</v>
      </c>
    </row>
    <row r="11" spans="3:22" ht="13.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3.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3.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2020-09-07T06:14:48Z</dcterms:modified>
  <cp:category/>
  <cp:version/>
  <cp:contentType/>
  <cp:contentStatus/>
</cp:coreProperties>
</file>