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heckCompatibility="1" defaultThemeVersion="124226"/>
  <bookViews>
    <workbookView xWindow="0" yWindow="0" windowWidth="19200" windowHeight="8925" tabRatio="601"/>
  </bookViews>
  <sheets>
    <sheet name="Приложение 3" sheetId="5" r:id="rId1"/>
  </sheets>
  <calcPr calcId="144525"/>
</workbook>
</file>

<file path=xl/calcChain.xml><?xml version="1.0" encoding="utf-8"?>
<calcChain xmlns="http://schemas.openxmlformats.org/spreadsheetml/2006/main">
  <c r="D60" i="5" l="1"/>
  <c r="C60" i="5"/>
  <c r="C63" i="5"/>
  <c r="C62" i="5" s="1"/>
  <c r="D63" i="5"/>
  <c r="D62" i="5" s="1"/>
  <c r="C86" i="5"/>
  <c r="D72" i="5"/>
  <c r="C87" i="5"/>
  <c r="D81" i="5"/>
  <c r="C81" i="5"/>
  <c r="C72" i="5"/>
  <c r="D71" i="5"/>
  <c r="C71" i="5"/>
  <c r="C19" i="5"/>
  <c r="C18" i="5"/>
  <c r="C17" i="5"/>
  <c r="D16" i="5"/>
  <c r="C16" i="5"/>
  <c r="C78" i="5" l="1"/>
  <c r="C74" i="5" s="1"/>
  <c r="D74" i="5"/>
  <c r="D66" i="5" l="1"/>
  <c r="C66" i="5"/>
  <c r="D58" i="5"/>
  <c r="D57" i="5" s="1"/>
  <c r="D15" i="5"/>
  <c r="C9" i="5"/>
  <c r="D85" i="5"/>
  <c r="D70" i="5"/>
  <c r="D69" i="5" s="1"/>
  <c r="D79" i="5"/>
  <c r="D84" i="5" l="1"/>
  <c r="D73" i="5"/>
  <c r="D56" i="5" s="1"/>
  <c r="D65" i="5"/>
  <c r="D48" i="5"/>
  <c r="D31" i="5"/>
  <c r="D27" i="5"/>
  <c r="D25" i="5"/>
  <c r="D21" i="5"/>
  <c r="D20" i="5" s="1"/>
  <c r="D24" i="5" l="1"/>
  <c r="D39" i="5"/>
  <c r="D43" i="5"/>
  <c r="D36" i="5"/>
  <c r="D54" i="5" l="1"/>
  <c r="D14" i="5"/>
  <c r="D9" i="5"/>
  <c r="D8" i="5" s="1"/>
  <c r="D53" i="5" l="1"/>
  <c r="D52" i="5" s="1"/>
  <c r="D7" i="5"/>
  <c r="C27" i="5"/>
  <c r="C15" i="5"/>
  <c r="D88" i="5" l="1"/>
  <c r="C21" i="5"/>
  <c r="C20" i="5" s="1"/>
  <c r="C25" i="5" l="1"/>
  <c r="C24" i="5" s="1"/>
  <c r="C31" i="5"/>
  <c r="C48" i="5" l="1"/>
  <c r="C43" i="5" l="1"/>
  <c r="C36" i="5"/>
  <c r="C79" i="5"/>
  <c r="C54" i="5" l="1"/>
  <c r="C39" i="5" l="1"/>
  <c r="C73" i="5" l="1"/>
  <c r="C8" i="5" l="1"/>
  <c r="C14" i="5" l="1"/>
  <c r="C70" i="5"/>
  <c r="C85" i="5" l="1"/>
  <c r="C84" i="5" s="1"/>
  <c r="C58" i="5" l="1"/>
  <c r="C57" i="5" s="1"/>
  <c r="C65" i="5"/>
  <c r="C69" i="5"/>
  <c r="C56" i="5" l="1"/>
  <c r="C53" i="5" s="1"/>
  <c r="C7" i="5"/>
  <c r="C52" i="5" l="1"/>
  <c r="C88" i="5" s="1"/>
</calcChain>
</file>

<file path=xl/sharedStrings.xml><?xml version="1.0" encoding="utf-8"?>
<sst xmlns="http://schemas.openxmlformats.org/spreadsheetml/2006/main" count="171" uniqueCount="152">
  <si>
    <t>2 02 00000 00 0000 000</t>
  </si>
  <si>
    <t>Безвозмездные поступления от других бюджетов бюджетной системы Российской Федерации</t>
  </si>
  <si>
    <t>ВСЕГО ДОХОДОВ</t>
  </si>
  <si>
    <t>1 00 00000 00 0000 000</t>
  </si>
  <si>
    <t>1 01 00000 00 0000 000</t>
  </si>
  <si>
    <t>НАЛОГИ НА ПРИБЫЛЬ, ДОХОДЫ</t>
  </si>
  <si>
    <t xml:space="preserve">1 01 02000 01 0000 110 </t>
  </si>
  <si>
    <t>Налог на доходы физических лиц</t>
  </si>
  <si>
    <t>1 05 00000 00 0000 000</t>
  </si>
  <si>
    <t>НАЛОГИ НА СОВОКУПНЫЙ ДОХОД</t>
  </si>
  <si>
    <t>1 06 00000 00 0000 000</t>
  </si>
  <si>
    <t>НАЛОГИ НА ИМУЩЕСТВО</t>
  </si>
  <si>
    <t>ДОХОДЫ ОТ ИСПОЛЬЗОВАНИЯ ИМУЩЕСТВА, НАХОДЯЩЕГОСЯ В ГОСУДАРСТВЕННОЙ И МУНИЦИПАЛЬНОЙ СОБСТВЕННОСТИ</t>
  </si>
  <si>
    <t>2 00 00000 00 0000 000</t>
  </si>
  <si>
    <t>БЕЗВОЗМЕЗДНЫЕ ПОСТУПЛЕНИЯ</t>
  </si>
  <si>
    <t>Наименование групп, подгрупп, статей, подстатей, элементов, программ (подпрограмм), кодов экономической классификации доходов</t>
  </si>
  <si>
    <t xml:space="preserve">1 05 03000 01 0000 110 </t>
  </si>
  <si>
    <t xml:space="preserve">Единый сельскохозяйственный налог </t>
  </si>
  <si>
    <t xml:space="preserve">1 11 00000 00 0000 000 </t>
  </si>
  <si>
    <t>1 17 00000 00 0000 000</t>
  </si>
  <si>
    <t xml:space="preserve">ПРОЧИЕ НЕНАЛОГОВЫЕ ДОХОДЫ </t>
  </si>
  <si>
    <t xml:space="preserve">Земельный налог </t>
  </si>
  <si>
    <t>Налог на имущество физических лиц</t>
  </si>
  <si>
    <t>1 06 01000 00 0000 110</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</si>
  <si>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</si>
  <si>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</si>
  <si>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1 14 00000 00 0000 000</t>
  </si>
  <si>
    <t>ДОХОДЫ ОТ ПРОДАЖИ МАТЕРИАЛЬНЫХ И НЕМАТЕРИАЛЬНЫХ АКТИВОВ</t>
  </si>
  <si>
    <t>1 16 00000 00 0000 000</t>
  </si>
  <si>
    <t>ШТРАФЫ, САНКЦИИ, ВОЗМЕЩЕНИЕ УЩЕРБА</t>
  </si>
  <si>
    <t>1 05 03020 01 0000 110</t>
  </si>
  <si>
    <t>Единый сельскохозяйственный налог (за налоговые периоды, истекшие до 1 января 2011 года)</t>
  </si>
  <si>
    <t xml:space="preserve">1 13 00000 00 0000 000 </t>
  </si>
  <si>
    <t>НАЛОГОВЫЕ И НЕНАЛОГОВЫЕ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</si>
  <si>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</si>
  <si>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</si>
  <si>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</si>
  <si>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</si>
  <si>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</si>
  <si>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</si>
  <si>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</si>
  <si>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</si>
  <si>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</si>
  <si>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</si>
  <si>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Прочие неналоговые доходы бюджетов городских поселений</t>
  </si>
  <si>
    <t xml:space="preserve">1 06 06000 00 0000 110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</si>
  <si>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</si>
  <si>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</si>
  <si>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физических лиц, обладающих земельным участком, расположенным в границах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</si>
  <si>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</si>
  <si>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1 11 07015 13 0000 120</t>
  </si>
  <si>
    <t>Доходы от перечисления части прибыли государтсвенных и муниципальных унитарных предприятий, остающейся после уплаты налогов и обязательных платежей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</si>
  <si>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</si>
  <si>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Код классификации доходов бюджетов</t>
  </si>
  <si>
    <t>Прочие субсидии</t>
  </si>
  <si>
    <t>Прочие субсидии бюджетам городских поселений</t>
  </si>
  <si>
    <t>182 1 01 02010 01 0000 110</t>
  </si>
  <si>
    <t>182 1 01 02020 01 0000 110</t>
  </si>
  <si>
    <t>182 1 01 02030 01 0000 110</t>
  </si>
  <si>
    <t>182 1 05 03010 01 0000 110</t>
  </si>
  <si>
    <t>182 1 06 01030 13 0000 110</t>
  </si>
  <si>
    <t>182 1 06 06033 13 0000 110</t>
  </si>
  <si>
    <t>182 1 06 06043 13 0000 110</t>
  </si>
  <si>
    <t>916 1 11 05013 13 0000 120</t>
  </si>
  <si>
    <t>916 1 11 05025 13 0000 120</t>
  </si>
  <si>
    <t>916 1 11 09045 13 0000 120</t>
  </si>
  <si>
    <t>916 1 14 02053 13 0000 410</t>
  </si>
  <si>
    <t>916 1 14 06313 13 0000 430</t>
  </si>
  <si>
    <t>916 1 14 06025 13 0000 430</t>
  </si>
  <si>
    <t>914 1 17 05050 13 0000 180</t>
  </si>
  <si>
    <t>916 1 17 05050 13 0000 180</t>
  </si>
  <si>
    <t>918 1 17 05050 13 0000 180</t>
  </si>
  <si>
    <t>Субвенции бюджетам бюджетной системы Российской Федерации</t>
  </si>
  <si>
    <t>Субвенции бюджетам городских поселений на выполнение передаваемых полномочий субъектов Российской Федерации</t>
  </si>
  <si>
    <t>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t>
  </si>
  <si>
    <t>2 02 10000 00 0000 150</t>
  </si>
  <si>
    <t>914 2 02 15001 13 0000 150</t>
  </si>
  <si>
    <t>2 02 25555 00 0000 150</t>
  </si>
  <si>
    <t>914 2 02 25555 13 0000 150</t>
  </si>
  <si>
    <t>2 02 29999 00 0000 150</t>
  </si>
  <si>
    <t>914 2 02 29999 13 0000 150</t>
  </si>
  <si>
    <t>2 02 30000 00 0000 150</t>
  </si>
  <si>
    <t>914 2 02 30024 13 0000 150</t>
  </si>
  <si>
    <t>Субсидии бюджетам бюджетной системы Российской Федерации (межбюджетные субсидии)</t>
  </si>
  <si>
    <t xml:space="preserve">2 02 20000 00 0000 150  </t>
  </si>
  <si>
    <t xml:space="preserve">2 02 20216 00 0000 150  </t>
  </si>
  <si>
    <t xml:space="preserve">914 2 02 20216 13 0000 150  </t>
  </si>
  <si>
    <t>ГП "Безопасная Камчатка" ПП "Профилактика правонарушений, преступлений и повышение безопасности дорожного движения в Камчатском крае" ОМ "Совершенствование организации безопасного движения транспортных средств и пешеходов"</t>
  </si>
  <si>
    <t xml:space="preserve">2 02 25497 00 0000 150  </t>
  </si>
  <si>
    <t xml:space="preserve">914 2 02 25497 13 0000 150  </t>
  </si>
  <si>
    <t>ГП "Безопасная Камчатка" ПП "Профилактика правонарушений, преступлений и повышение безопасности дорожного движения в Камчатском крае" ОМ "Поддержка граждан и их объединений, участвующих в охране общественного порядка, создание условий для деятельности народных дружин"</t>
  </si>
  <si>
    <t xml:space="preserve">Иные межбюджетные трансферты          </t>
  </si>
  <si>
    <t xml:space="preserve">2 02 40000 00 0000 150  </t>
  </si>
  <si>
    <t xml:space="preserve">Прочие межбюджетные трансферты, передаваемые бюджетам городских поселений   </t>
  </si>
  <si>
    <t xml:space="preserve"> 914 2 02 49999 13 0000 150  </t>
  </si>
  <si>
    <t>Дотации бюджетам бюджетной системы Российской Федерации</t>
  </si>
  <si>
    <t>ГП "Развитие внутреннего и въездного туризма в Камчатском крае" ПП "Создание и развитие туристской инфраструктуры в Камчатском крае" ОМ "Развитие инфраструктуры туристских ресурсов в Камчатском крае"</t>
  </si>
  <si>
    <t>ДОХОДЫ ОТ ОКАЗАНИЯ ПЛАТНЫХ УСЛУГ И КОМПЕНСАЦИИ ЗАТРАТ ГОСУДАРСТВА</t>
  </si>
  <si>
    <t xml:space="preserve">  </t>
  </si>
  <si>
    <t>Прочие доходы от компенсации затрат бюджетов городских поселений</t>
  </si>
  <si>
    <t>915 1 13 02995 13 0000 130</t>
  </si>
  <si>
    <t>915 1 13 02065 13 0000 130</t>
  </si>
  <si>
    <t>Доходы, поступающие в порядке возмещения расходов, понесенных в связи с эксплуатацией имущества городских поселений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</si>
  <si>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ремонт ветхих и аварийных сетей"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</si>
  <si>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приобретение, установку резервных источников электроснабжения на объектах тепло-, водоснабжения и водоотведения"</t>
  </si>
  <si>
    <t>ИМТ на софинансирование выполнения расходных обязательств поселения</t>
  </si>
  <si>
    <t>ИМТ на софинансирование расходов по оплате коммунальных услуг муниципальных учреждений</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</si>
  <si>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</si>
  <si>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</si>
  <si>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920 1 16 07090 13 0000 140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</si>
  <si>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</si>
  <si>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федерального бюджета</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</si>
  <si>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краевого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</si>
  <si>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федерального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</si>
  <si>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краевого бюджета</t>
  </si>
  <si>
    <t>915 1 16 10123 01 0131 140</t>
  </si>
  <si>
    <t>915 1 16 11064 01 0000 140</t>
  </si>
  <si>
    <t>914 2 02 30022 13 0000 150</t>
  </si>
  <si>
    <t>Субвенции бюджетам городских поселений на предоставление гражданам субсидий на оплату жилого помещения и коммунальных услуг</t>
  </si>
  <si>
    <t>Субвенция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</si>
  <si>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182 1 01 02080 01 0000 110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</si>
  <si>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</si>
  <si>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</si>
  <si>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</si>
  <si>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918 1 16 07090 13 0000 140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</si>
  <si>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</si>
  <si>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Дотации бюджетам городских поселений на выравнивание бюджетной обеспеченности из бюджета субъекта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</si>
  <si>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</si>
  <si>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</si>
  <si>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реализацию мероприятий по обеспечению жильем молодых семей</t>
  </si>
  <si>
    <t>Годовой объем на 2023 год</t>
  </si>
  <si>
    <t>Годовой объем на 2024 год</t>
  </si>
  <si>
    <t>тыс.руб.</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</si>
  <si>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</si>
  <si>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</si>
  <si>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</si>
  <si>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</si>
  <si>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</si>
  <si>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</si>
  <si>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</si>
  <si>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</si>
  <si>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</si>
  <si>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914 2 02 25021 13 0000 150</t>
  </si>
  <si>
    <t>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</si>
  <si>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</si>
  <si>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t>
  </si>
  <si>
    <t>ГП "Обеспечение доступным и комфортным жильем жителей Камчатского края" ПП "Стимулирование развития жилищного строительства" РП "Жилье" Строительство улично-дорожной сети микрорайонов г. Елизово. Расходы за счет средств федерального бюджета</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</si>
  <si>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</si>
  <si>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</si>
  <si>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914 2 02 20303 13 0000 150</t>
  </si>
  <si>
    <t xml:space="preserve">2 02 20303 00 0000 150 </t>
  </si>
  <si>
    <t>«Приложение 1-1
к   муниципальному нормативному правовому акту от  23 декабря 2021 года №10-НПА 
«О бюджете Елизовского городского поселения на 2022 год и плановый период 2023-2024 годов», принятому Решением Собрания депутатов Елизовского городского поселения от 23 декабря  2021 года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</si>
</sst>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3" x14ac:knownFonts="1">
    <font>
      <sz val="10"/>
      <name val="Arial Cyr"/>
      <charset val="204"/>
    </font>
    <font>
      <sz val="10"/>
      <name val="Arial Cyr"/>
      <charset val="204"/>
    </font>
    <font>
      <sz val="8"/>
      <name val="Arial Cyr"/>
      <family val="2"/>
      <charset val="204"/>
    </font>
    <font>
      <b/>
      <sz val="10"/>
      <name val="Arial Cyr"/>
      <family val="2"/>
      <charset val="204"/>
    </font>
    <font>
      <sz val="11"/>
      <name val="Arial Cyr"/>
      <family val="2"/>
      <charset val="204"/>
    </font>
    <font>
      <b/>
      <sz val="11"/>
      <name val="Times New Roman"/>
      <family val="1"/>
      <charset val="204"/>
    </font>
    <font>
      <sz val="10"/>
      <name val="Arial Cyr"/>
      <family val="2"/>
      <charset val="204"/>
    </font>
    <font>
      <u/>
      <sz val="12"/>
      <name val="Arial Cyr"/>
      <family val="2"/>
      <charset val="204"/>
    </font>
    <font>
      <sz val="10"/>
      <name val="Arial Cyr"/>
      <family val="2"/>
      <charset val="204"/>
    </font>
    <font>
      <sz val="10"/>
      <name val="Arial Cyr"/>
      <charset val="204"/>
    </font>
    <font>
      <sz val="12"/>
      <name val="Times New Roman"/>
      <family val="1"/>
      <charset val="204"/>
    </font>
    <font>
      <b/>
      <sz val="12"/>
      <name val="Times New Roman"/>
      <family val="1"/>
      <charset val="204"/>
    </font>
    <font>
      <sz val="12"/>
      <name val="Arial Cyr"/>
      <family val="2"/>
      <charset val="204"/>
    </font>
    <font>
      <b/>
      <sz val="11"/>
      <name val="Arial Cyr"/>
      <family val="2"/>
      <charset val="204"/>
    </font>
    <font>
      <b/>
      <sz val="10"/>
      <name val="Times New Roman"/>
      <family val="1"/>
      <charset val="204"/>
    </font>
    <font>
      <sz val="11"/>
      <name val="Times New Roman"/>
      <family val="1"/>
      <charset val="204"/>
    </font>
    <font>
      <i/>
      <sz val="12"/>
      <name val="Times New Roman"/>
      <family val="1"/>
      <charset val="204"/>
    </font>
    <font>
      <sz val="11"/>
      <color rgb="FF000000"/>
      <name val="Calibri"/>
      <family val="2"/>
      <scheme val="minor"/>
    </font>
    <font>
      <b/>
      <i/>
      <sz val="12"/>
      <name val="Times New Roman"/>
      <family val="1"/>
      <charset val="204"/>
    </font>
    <font>
      <i/>
      <sz val="11"/>
      <name val="Times New Roman"/>
      <family val="1"/>
      <charset val="204"/>
    </font>
    <font>
      <sz val="8"/>
      <name val="Arial"/>
      <family val="2"/>
    </font>
    <font>
      <sz val="12"/>
      <color theme="1"/>
      <name val="Times New Roman"/>
      <family val="1"/>
      <charset val="204"/>
    </font>
    <font>
      <i/>
      <sz val="10"/>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7" fillId="0" borderId="0"/>
    <xf numFmtId="0" fontId="20" fillId="0" borderId="0"/>
  </cellStyleXfs>
  <cellXfs count="106">
    <xf numFmtId="0" fontId="0" fillId="0" borderId="0" xfId="0"/>
    <xf numFmtId="0" fontId="3" fillId="0" borderId="0" xfId="0" applyFont="1" applyFill="1"/>
    <xf numFmtId="0" fontId="1" fillId="0" borderId="0" xfId="0" applyFont="1" applyFill="1" applyAlignment="1">
      <alignment vertical="center"/>
    </xf>
    <xf numFmtId="0" fontId="4" fillId="0" borderId="0" xfId="0" applyFont="1" applyFill="1"/>
    <xf numFmtId="0" fontId="6" fillId="0" borderId="0" xfId="0" applyFont="1" applyFill="1"/>
    <xf numFmtId="0" fontId="5" fillId="0" borderId="0" xfId="0" applyFont="1" applyFill="1" applyAlignment="1">
      <alignment horizontal="center"/>
    </xf>
    <xf numFmtId="0" fontId="9" fillId="0" borderId="0" xfId="0" applyFont="1" applyFill="1"/>
    <xf numFmtId="0" fontId="8" fillId="0" borderId="0" xfId="0" applyFont="1" applyFill="1"/>
    <xf numFmtId="0" fontId="6" fillId="0" borderId="0" xfId="0" applyFont="1" applyFill="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3" fillId="0" borderId="0" xfId="0" applyFont="1" applyFill="1"/>
    <xf numFmtId="0" fontId="11" fillId="0" borderId="1" xfId="0" applyFont="1" applyFill="1" applyBorder="1" applyAlignment="1">
      <alignment horizontal="left" vertical="center" wrapText="1"/>
    </xf>
    <xf numFmtId="165" fontId="10"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top" wrapText="1"/>
    </xf>
    <xf numFmtId="0" fontId="14" fillId="0" borderId="0" xfId="0" applyFont="1" applyFill="1" applyAlignment="1"/>
    <xf numFmtId="0" fontId="12" fillId="0" borderId="0" xfId="0" applyFont="1" applyFill="1" applyBorder="1" applyAlignment="1">
      <alignment vertical="center"/>
    </xf>
    <xf numFmtId="0" fontId="12" fillId="0" borderId="0" xfId="0" applyFont="1" applyFill="1" applyBorder="1"/>
    <xf numFmtId="0" fontId="11" fillId="0" borderId="2"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49" fontId="0" fillId="0" borderId="0" xfId="0" applyNumberFormat="1" applyFill="1"/>
    <xf numFmtId="2" fontId="5" fillId="0" borderId="0" xfId="0" applyNumberFormat="1" applyFont="1" applyFill="1" applyAlignment="1">
      <alignment horizontal="center"/>
    </xf>
    <xf numFmtId="164" fontId="6" fillId="0" borderId="0" xfId="0" applyNumberFormat="1" applyFont="1" applyFill="1"/>
    <xf numFmtId="164" fontId="3" fillId="0" borderId="0" xfId="0" applyNumberFormat="1" applyFont="1" applyFill="1"/>
    <xf numFmtId="164" fontId="0" fillId="0" borderId="0" xfId="0" applyNumberFormat="1" applyFont="1" applyFill="1"/>
    <xf numFmtId="164" fontId="8" fillId="0" borderId="0" xfId="0" applyNumberFormat="1" applyFont="1" applyFill="1"/>
    <xf numFmtId="164" fontId="9" fillId="0" borderId="0" xfId="0" applyNumberFormat="1" applyFont="1" applyFill="1"/>
    <xf numFmtId="0" fontId="5" fillId="0" borderId="0" xfId="0" applyFont="1" applyFill="1" applyAlignment="1">
      <alignment horizontal="left" wrapText="1"/>
    </xf>
    <xf numFmtId="0" fontId="5" fillId="0" borderId="0" xfId="0" applyFont="1" applyFill="1" applyAlignment="1">
      <alignment horizontal="left"/>
    </xf>
    <xf numFmtId="0" fontId="1" fillId="0" borderId="0" xfId="0" applyFont="1" applyFill="1"/>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9" fillId="0" borderId="0" xfId="0" applyFont="1" applyFill="1" applyBorder="1"/>
    <xf numFmtId="0" fontId="11" fillId="0" borderId="0" xfId="2" applyNumberFormat="1" applyFont="1" applyBorder="1" applyAlignment="1">
      <alignment wrapText="1"/>
    </xf>
    <xf numFmtId="0" fontId="1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0" xfId="0" applyFont="1" applyFill="1" applyAlignment="1">
      <alignment horizontal="left"/>
    </xf>
    <xf numFmtId="0" fontId="11" fillId="2" borderId="1" xfId="0" applyFont="1" applyFill="1" applyBorder="1" applyAlignment="1">
      <alignment horizontal="center" vertical="center" wrapText="1"/>
    </xf>
    <xf numFmtId="0" fontId="14" fillId="0" borderId="0" xfId="0" applyFont="1" applyFill="1" applyBorder="1" applyAlignment="1">
      <alignment wrapText="1"/>
    </xf>
    <xf numFmtId="0" fontId="16"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0" fontId="11" fillId="0" borderId="4" xfId="2" applyNumberFormat="1" applyFont="1" applyFill="1" applyBorder="1" applyAlignment="1">
      <alignment vertical="center" wrapText="1"/>
    </xf>
    <xf numFmtId="0" fontId="16"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0" fontId="7" fillId="0" borderId="0" xfId="0" applyFont="1" applyFill="1" applyAlignment="1">
      <alignment horizontal="right"/>
    </xf>
    <xf numFmtId="0" fontId="11" fillId="0" borderId="1" xfId="2" applyNumberFormat="1" applyFont="1" applyFill="1" applyBorder="1" applyAlignment="1">
      <alignment vertical="center" wrapText="1"/>
    </xf>
    <xf numFmtId="0" fontId="0" fillId="0" borderId="0" xfId="0" applyFont="1" applyFill="1"/>
    <xf numFmtId="0" fontId="22" fillId="0" borderId="0" xfId="0" applyFont="1" applyFill="1"/>
    <xf numFmtId="0" fontId="10" fillId="2" borderId="2"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wrapText="1"/>
    </xf>
    <xf numFmtId="0" fontId="0" fillId="0" borderId="0" xfId="0" applyFill="1"/>
    <xf numFmtId="164" fontId="11" fillId="2" borderId="5" xfId="2" applyNumberFormat="1" applyFont="1" applyFill="1" applyBorder="1" applyAlignment="1">
      <alignment horizontal="center" vertical="center" wrapText="1"/>
    </xf>
    <xf numFmtId="164" fontId="11" fillId="2" borderId="1" xfId="2" applyNumberFormat="1" applyFont="1" applyFill="1" applyBorder="1" applyAlignment="1">
      <alignment horizontal="center" vertical="center" wrapText="1"/>
    </xf>
    <xf numFmtId="0" fontId="14"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horizontal="center"/>
    </xf>
    <xf numFmtId="0" fontId="10" fillId="0" borderId="0" xfId="0" applyFont="1" applyFill="1" applyAlignment="1">
      <alignment horizontal="center"/>
    </xf>
    <xf numFmtId="164" fontId="11" fillId="0" borderId="5"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21" fillId="0" borderId="5"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11" fillId="3"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164" fontId="11" fillId="2" borderId="7" xfId="2"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xf>
    <xf numFmtId="164" fontId="16" fillId="2" borderId="5" xfId="0" applyNumberFormat="1" applyFont="1" applyFill="1" applyBorder="1" applyAlignment="1">
      <alignment horizontal="center" vertical="center"/>
    </xf>
    <xf numFmtId="164" fontId="18" fillId="2" borderId="5"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64" fontId="10" fillId="2" borderId="5"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0" fillId="2" borderId="5"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15" fillId="0" borderId="5"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4" fillId="0" borderId="0" xfId="0" applyNumberFormat="1" applyFont="1" applyFill="1" applyAlignment="1">
      <alignment horizontal="center"/>
    </xf>
    <xf numFmtId="0" fontId="15" fillId="0" borderId="0" xfId="0" applyFont="1" applyFill="1" applyAlignment="1">
      <alignment horizontal="right" wrapText="1"/>
    </xf>
  </cellXfs>
  <cellStyles count="3">
    <cellStyle name="Normal" xfId="1"/>
    <cellStyle name="Обычный" xfId="0" builtinId="0"/>
    <cellStyle name="Обычный_Приложение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2209800</xdr:colOff>
      <xdr:row>0</xdr:row>
      <xdr:rowOff>0</xdr:rowOff>
    </xdr:from>
    <xdr:to>
      <xdr:col>2</xdr:col>
      <xdr:colOff>0</xdr:colOff>
      <xdr:row>0</xdr:row>
      <xdr:rowOff>0</xdr:rowOff>
    </xdr:to>
    <xdr:sp macro="" textlink="">
      <xdr:nvSpPr>
        <xdr:cNvPr id="4859" name="Text Box 1">
          <a:extLst>
            <a:ext uri="{FF2B5EF4-FFF2-40B4-BE49-F238E27FC236}">
              <a16:creationId xmlns="" xmlns:a16="http://schemas.microsoft.com/office/drawing/2014/main" id="{00000000-0008-0000-0000-0000FB120000}"/>
            </a:ext>
          </a:extLst>
        </xdr:cNvPr>
        <xdr:cNvSpPr txBox="1">
          <a:spLocks noChangeArrowheads="1"/>
        </xdr:cNvSpPr>
      </xdr:nvSpPr>
      <xdr:spPr bwMode="auto">
        <a:xfrm>
          <a:off x="4076700" y="0"/>
          <a:ext cx="6057900" cy="0"/>
        </a:xfrm>
        <a:prstGeom prst="rect">
          <a:avLst/>
        </a:prstGeom>
        <a:noFill/>
        <a:ln w="9525">
          <a:noFill/>
          <a:miter lim="800000"/>
          <a:headEnd/>
          <a:tailEnd/>
        </a:ln>
      </xdr:spPr>
    </xdr:sp>
    <xdr:clientData/>
  </xdr:twoCellAnchor>
  <xdr:twoCellAnchor>
    <xdr:from>
      <xdr:col>1</xdr:col>
      <xdr:colOff>2095501</xdr:colOff>
      <xdr:row>1</xdr:row>
      <xdr:rowOff>0</xdr:rowOff>
    </xdr:from>
    <xdr:to>
      <xdr:col>4</xdr:col>
      <xdr:colOff>50800</xdr:colOff>
      <xdr:row>3</xdr:row>
      <xdr:rowOff>64136</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4652434" y="0"/>
          <a:ext cx="8242299" cy="1249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ru-RU" sz="1100" b="0" i="0" u="none" strike="noStrike">
              <a:solidFill>
                <a:schemeClr val="dk1"/>
              </a:solidFill>
              <a:latin typeface="Times New Roman" pitchFamily="18" charset="0"/>
              <a:ea typeface="+mn-ea"/>
              <a:cs typeface="Times New Roman" pitchFamily="18" charset="0"/>
            </a:rPr>
            <a:t>Приложение 2 </a:t>
          </a:r>
        </a:p>
        <a:p>
          <a:pPr marL="0" marR="0" indent="0" algn="r" defTabSz="914400" eaLnBrk="1" fontAlgn="auto" latinLnBrk="0" hangingPunct="1">
            <a:lnSpc>
              <a:spcPct val="100000"/>
            </a:lnSpc>
            <a:spcBef>
              <a:spcPts val="0"/>
            </a:spcBef>
            <a:spcAft>
              <a:spcPts val="0"/>
            </a:spcAft>
            <a:buClrTx/>
            <a:buSzTx/>
            <a:buFontTx/>
            <a:buNone/>
            <a:tabLst/>
            <a:defRPr/>
          </a:pPr>
          <a:r>
            <a:rPr lang="ru-RU" sz="1100" b="0" i="0" u="none" strike="noStrike">
              <a:solidFill>
                <a:schemeClr val="dk1"/>
              </a:solidFill>
              <a:latin typeface="Times New Roman" pitchFamily="18" charset="0"/>
              <a:ea typeface="+mn-ea"/>
              <a:cs typeface="Times New Roman" pitchFamily="18" charset="0"/>
            </a:rPr>
            <a:t>к  муниципальному нормативному правовому акту от 28 апреля  2022 года  №  31-НПА </a:t>
          </a:r>
        </a:p>
        <a:p>
          <a:pPr marL="0" marR="0" indent="0" algn="r" defTabSz="914400" eaLnBrk="1" fontAlgn="auto" latinLnBrk="0" hangingPunct="1">
            <a:lnSpc>
              <a:spcPct val="100000"/>
            </a:lnSpc>
            <a:spcBef>
              <a:spcPts val="0"/>
            </a:spcBef>
            <a:spcAft>
              <a:spcPts val="0"/>
            </a:spcAft>
            <a:buClrTx/>
            <a:buSzTx/>
            <a:buFontTx/>
            <a:buNone/>
            <a:tabLst/>
            <a:defRPr/>
          </a:pPr>
          <a:r>
            <a:rPr lang="ru-RU" sz="1100" b="0" i="0" u="none" strike="noStrike">
              <a:solidFill>
                <a:schemeClr val="dk1"/>
              </a:solidFill>
              <a:latin typeface="Times New Roman" pitchFamily="18" charset="0"/>
              <a:ea typeface="+mn-ea"/>
              <a:cs typeface="Times New Roman" pitchFamily="18" charset="0"/>
            </a:rPr>
            <a:t>«О внесении изменений в муниципальный нормативный правовой акт «О бюджете Елизовского городского поселения  на 2022 год  и плановый период 2023-2024 годов» от 23.12.2021 № 10-НПА,  принятому Решением Собрания депутатов </a:t>
          </a:r>
        </a:p>
        <a:p>
          <a:pPr marL="0" marR="0" indent="0" algn="r" defTabSz="914400" eaLnBrk="1" fontAlgn="auto" latinLnBrk="0" hangingPunct="1">
            <a:lnSpc>
              <a:spcPct val="100000"/>
            </a:lnSpc>
            <a:spcBef>
              <a:spcPts val="0"/>
            </a:spcBef>
            <a:spcAft>
              <a:spcPts val="0"/>
            </a:spcAft>
            <a:buClrTx/>
            <a:buSzTx/>
            <a:buFontTx/>
            <a:buNone/>
            <a:tabLst/>
            <a:defRPr/>
          </a:pPr>
          <a:r>
            <a:rPr lang="ru-RU" sz="1100" b="0" i="0" u="none" strike="noStrike">
              <a:solidFill>
                <a:schemeClr val="dk1"/>
              </a:solidFill>
              <a:latin typeface="Times New Roman" pitchFamily="18" charset="0"/>
              <a:ea typeface="+mn-ea"/>
              <a:cs typeface="Times New Roman" pitchFamily="18" charset="0"/>
            </a:rPr>
            <a:t>Елизовского  городского поселения от 23.12.2021 № 60»</a:t>
          </a:r>
          <a:endParaRPr lang="ru-RU" sz="1100">
            <a:solidFill>
              <a:schemeClr val="dk1"/>
            </a:solidFill>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abSelected="1" topLeftCell="A2" zoomScale="70" zoomScaleNormal="70" zoomScaleSheetLayoutView="100" workbookViewId="0">
      <selection activeCell="D5" sqref="D5"/>
    </sheetView>
  </sheetViews>
  <sheetFormatPr defaultColWidth="8.85546875" defaultRowHeight="12.75" x14ac:dyDescent="0.2"/>
  <cols>
    <col min="1" max="1" width="37.28515625" style="8" customWidth="1"/>
    <col min="2" max="2" width="110.5703125" style="4" customWidth="1"/>
    <col min="3" max="3" width="21.85546875" style="70" customWidth="1"/>
    <col min="4" max="4" width="17.5703125" style="71" customWidth="1"/>
    <col min="5" max="5" width="21.85546875" style="6" customWidth="1"/>
    <col min="6" max="7" width="8.85546875" style="6" customWidth="1"/>
    <col min="8" max="8" width="129.85546875" style="6" customWidth="1"/>
    <col min="9" max="16384" width="8.85546875" style="6"/>
  </cols>
  <sheetData>
    <row r="1" spans="1:8" ht="15" hidden="1" customHeight="1" x14ac:dyDescent="0.2">
      <c r="A1" s="2"/>
      <c r="B1" s="53"/>
    </row>
    <row r="2" spans="1:8" s="33" customFormat="1" ht="78" customHeight="1" x14ac:dyDescent="0.2">
      <c r="A2" s="2"/>
      <c r="B2" s="4"/>
      <c r="C2" s="70"/>
      <c r="D2" s="72"/>
    </row>
    <row r="3" spans="1:8" s="33" customFormat="1" ht="15" customHeight="1" x14ac:dyDescent="0.2">
      <c r="A3" s="2"/>
      <c r="B3" s="53"/>
      <c r="C3" s="70"/>
      <c r="D3" s="72"/>
    </row>
    <row r="4" spans="1:8" s="33" customFormat="1" ht="73.150000000000006" customHeight="1" x14ac:dyDescent="0.25">
      <c r="A4" s="2"/>
      <c r="B4" s="105" t="s">
        <v>151</v>
      </c>
      <c r="C4" s="105"/>
      <c r="D4" s="105"/>
    </row>
    <row r="5" spans="1:8" ht="25.9" customHeight="1" x14ac:dyDescent="0.25">
      <c r="D5" s="73" t="s">
        <v>132</v>
      </c>
    </row>
    <row r="6" spans="1:8" s="13" customFormat="1" ht="61.5" customHeight="1" x14ac:dyDescent="0.25">
      <c r="A6" s="23" t="s">
        <v>53</v>
      </c>
      <c r="B6" s="20" t="s">
        <v>15</v>
      </c>
      <c r="C6" s="66" t="s">
        <v>130</v>
      </c>
      <c r="D6" s="45" t="s">
        <v>131</v>
      </c>
    </row>
    <row r="7" spans="1:8" s="1" customFormat="1" ht="15.75" x14ac:dyDescent="0.2">
      <c r="A7" s="45" t="s">
        <v>3</v>
      </c>
      <c r="B7" s="14" t="s">
        <v>33</v>
      </c>
      <c r="C7" s="74">
        <f>C8+C14+C20+C24+C31+C48+C39+C43+C36</f>
        <v>419051.09770000004</v>
      </c>
      <c r="D7" s="75">
        <f>D8+D14+D20+D24+D31+D48+D39+D43+D36</f>
        <v>441447.54796999996</v>
      </c>
    </row>
    <row r="8" spans="1:8" s="1" customFormat="1" ht="15.75" x14ac:dyDescent="0.2">
      <c r="A8" s="45" t="s">
        <v>4</v>
      </c>
      <c r="B8" s="10" t="s">
        <v>5</v>
      </c>
      <c r="C8" s="74">
        <f>C9</f>
        <v>255770</v>
      </c>
      <c r="D8" s="75">
        <f>D9</f>
        <v>271116</v>
      </c>
    </row>
    <row r="9" spans="1:8" s="1" customFormat="1" ht="15.75" x14ac:dyDescent="0.2">
      <c r="A9" s="45" t="s">
        <v>6</v>
      </c>
      <c r="B9" s="10" t="s">
        <v>7</v>
      </c>
      <c r="C9" s="74">
        <f>SUM(C10:C13)</f>
        <v>255770</v>
      </c>
      <c r="D9" s="75">
        <f>SUM(D10:D13)</f>
        <v>271116</v>
      </c>
    </row>
    <row r="10" spans="1:8" s="4" customFormat="1" ht="47.25" x14ac:dyDescent="0.2">
      <c r="A10" s="62" t="s">
        <v>56</v>
      </c>
      <c r="B10" s="12" t="s">
        <v>46</v>
      </c>
      <c r="C10" s="76">
        <v>247062</v>
      </c>
      <c r="D10" s="77">
        <v>261777</v>
      </c>
      <c r="H10" s="26"/>
    </row>
    <row r="11" spans="1:8" s="4" customFormat="1" ht="63" x14ac:dyDescent="0.2">
      <c r="A11" s="62" t="s">
        <v>57</v>
      </c>
      <c r="B11" s="12" t="s">
        <v>122</v>
      </c>
      <c r="C11" s="76">
        <v>429</v>
      </c>
      <c r="D11" s="77">
        <v>455</v>
      </c>
      <c r="H11" s="26"/>
    </row>
    <row r="12" spans="1:8" s="4" customFormat="1" ht="31.5" x14ac:dyDescent="0.2">
      <c r="A12" s="62" t="s">
        <v>58</v>
      </c>
      <c r="B12" s="12" t="s">
        <v>47</v>
      </c>
      <c r="C12" s="76">
        <v>1570</v>
      </c>
      <c r="D12" s="77">
        <v>1664</v>
      </c>
      <c r="H12" s="26"/>
    </row>
    <row r="13" spans="1:8" s="4" customFormat="1" ht="63" x14ac:dyDescent="0.2">
      <c r="A13" s="62" t="s">
        <v>120</v>
      </c>
      <c r="B13" s="12" t="s">
        <v>123</v>
      </c>
      <c r="C13" s="76">
        <v>6709</v>
      </c>
      <c r="D13" s="77">
        <v>7220</v>
      </c>
      <c r="H13" s="26"/>
    </row>
    <row r="14" spans="1:8" s="1" customFormat="1" ht="31.5" x14ac:dyDescent="0.2">
      <c r="A14" s="45" t="s">
        <v>34</v>
      </c>
      <c r="B14" s="10" t="s">
        <v>35</v>
      </c>
      <c r="C14" s="74">
        <f>C15</f>
        <v>9116.31</v>
      </c>
      <c r="D14" s="75">
        <f>D15</f>
        <v>9307.8000000000011</v>
      </c>
      <c r="H14" s="27"/>
    </row>
    <row r="15" spans="1:8" s="1" customFormat="1" ht="15.75" x14ac:dyDescent="0.2">
      <c r="A15" s="45" t="s">
        <v>36</v>
      </c>
      <c r="B15" s="10" t="s">
        <v>37</v>
      </c>
      <c r="C15" s="74">
        <f>SUM(C16:C19)</f>
        <v>9116.31</v>
      </c>
      <c r="D15" s="75">
        <f>SUM(D16:D19)</f>
        <v>9307.8000000000011</v>
      </c>
      <c r="H15" s="27"/>
    </row>
    <row r="16" spans="1:8" s="1" customFormat="1" ht="63" x14ac:dyDescent="0.2">
      <c r="A16" s="62" t="s">
        <v>134</v>
      </c>
      <c r="B16" s="12" t="s">
        <v>133</v>
      </c>
      <c r="C16" s="76">
        <f>4367.25-288.64</f>
        <v>4078.61</v>
      </c>
      <c r="D16" s="78">
        <f>4098.1</f>
        <v>4098.1000000000004</v>
      </c>
      <c r="E16" s="27"/>
      <c r="H16" s="27"/>
    </row>
    <row r="17" spans="1:8" s="1" customFormat="1" ht="77.45" customHeight="1" x14ac:dyDescent="0.2">
      <c r="A17" s="62" t="s">
        <v>136</v>
      </c>
      <c r="B17" s="12" t="s">
        <v>135</v>
      </c>
      <c r="C17" s="76">
        <f>24.39-1.54</f>
        <v>22.85</v>
      </c>
      <c r="D17" s="78">
        <v>23.68</v>
      </c>
      <c r="H17" s="27"/>
    </row>
    <row r="18" spans="1:8" s="1" customFormat="1" ht="63" x14ac:dyDescent="0.2">
      <c r="A18" s="62" t="s">
        <v>137</v>
      </c>
      <c r="B18" s="12" t="s">
        <v>138</v>
      </c>
      <c r="C18" s="76">
        <f>5711.71-191.46</f>
        <v>5520.25</v>
      </c>
      <c r="D18" s="78">
        <v>5711.94</v>
      </c>
      <c r="H18" s="27"/>
    </row>
    <row r="19" spans="1:8" s="1" customFormat="1" ht="63" x14ac:dyDescent="0.2">
      <c r="A19" s="62" t="s">
        <v>139</v>
      </c>
      <c r="B19" s="12" t="s">
        <v>140</v>
      </c>
      <c r="C19" s="76">
        <f>-670.48+165.08</f>
        <v>-505.4</v>
      </c>
      <c r="D19" s="78">
        <v>-525.91999999999996</v>
      </c>
      <c r="H19" s="27"/>
    </row>
    <row r="20" spans="1:8" s="1" customFormat="1" ht="15.75" customHeight="1" x14ac:dyDescent="0.2">
      <c r="A20" s="45" t="s">
        <v>8</v>
      </c>
      <c r="B20" s="10" t="s">
        <v>9</v>
      </c>
      <c r="C20" s="74">
        <f>C21</f>
        <v>24050</v>
      </c>
      <c r="D20" s="75">
        <f>D21</f>
        <v>27757</v>
      </c>
      <c r="H20" s="27"/>
    </row>
    <row r="21" spans="1:8" s="1" customFormat="1" ht="15.75" x14ac:dyDescent="0.2">
      <c r="A21" s="45" t="s">
        <v>16</v>
      </c>
      <c r="B21" s="10" t="s">
        <v>17</v>
      </c>
      <c r="C21" s="74">
        <f>C22+C23</f>
        <v>24050</v>
      </c>
      <c r="D21" s="75">
        <f>D22+D23</f>
        <v>27757</v>
      </c>
      <c r="H21" s="27"/>
    </row>
    <row r="22" spans="1:8" s="1" customFormat="1" ht="15.75" x14ac:dyDescent="0.2">
      <c r="A22" s="62" t="s">
        <v>59</v>
      </c>
      <c r="B22" s="12" t="s">
        <v>17</v>
      </c>
      <c r="C22" s="76">
        <v>24050</v>
      </c>
      <c r="D22" s="77">
        <v>27757</v>
      </c>
      <c r="H22" s="28"/>
    </row>
    <row r="23" spans="1:8" s="1" customFormat="1" ht="15.75" hidden="1" customHeight="1" x14ac:dyDescent="0.2">
      <c r="A23" s="62" t="s">
        <v>30</v>
      </c>
      <c r="B23" s="12" t="s">
        <v>31</v>
      </c>
      <c r="C23" s="70"/>
      <c r="D23" s="79"/>
      <c r="H23" s="27"/>
    </row>
    <row r="24" spans="1:8" s="1" customFormat="1" ht="15.75" x14ac:dyDescent="0.2">
      <c r="A24" s="45" t="s">
        <v>10</v>
      </c>
      <c r="B24" s="10" t="s">
        <v>11</v>
      </c>
      <c r="C24" s="74">
        <f>C27+C25</f>
        <v>60816</v>
      </c>
      <c r="D24" s="75">
        <f>D27+D25</f>
        <v>61467</v>
      </c>
      <c r="H24" s="27"/>
    </row>
    <row r="25" spans="1:8" s="1" customFormat="1" ht="15.75" x14ac:dyDescent="0.2">
      <c r="A25" s="45" t="s">
        <v>23</v>
      </c>
      <c r="B25" s="10" t="s">
        <v>22</v>
      </c>
      <c r="C25" s="74">
        <f>C26</f>
        <v>22510</v>
      </c>
      <c r="D25" s="75">
        <f>D26</f>
        <v>22750</v>
      </c>
      <c r="H25" s="27"/>
    </row>
    <row r="26" spans="1:8" s="7" customFormat="1" ht="31.5" x14ac:dyDescent="0.2">
      <c r="A26" s="62" t="s">
        <v>60</v>
      </c>
      <c r="B26" s="12" t="s">
        <v>38</v>
      </c>
      <c r="C26" s="76">
        <v>22510</v>
      </c>
      <c r="D26" s="77">
        <v>22750</v>
      </c>
      <c r="H26" s="29"/>
    </row>
    <row r="27" spans="1:8" s="1" customFormat="1" ht="15.75" x14ac:dyDescent="0.2">
      <c r="A27" s="45" t="s">
        <v>45</v>
      </c>
      <c r="B27" s="10" t="s">
        <v>21</v>
      </c>
      <c r="C27" s="74">
        <f>SUM(C29:C30)</f>
        <v>38306</v>
      </c>
      <c r="D27" s="75">
        <f>SUM(D29:D30)</f>
        <v>38717</v>
      </c>
      <c r="H27" s="27"/>
    </row>
    <row r="28" spans="1:8" ht="47.25" hidden="1" customHeight="1" x14ac:dyDescent="0.2">
      <c r="A28" s="62" t="s">
        <v>24</v>
      </c>
      <c r="B28" s="12" t="s">
        <v>25</v>
      </c>
      <c r="D28" s="79"/>
      <c r="H28" s="30"/>
    </row>
    <row r="29" spans="1:8" ht="31.5" x14ac:dyDescent="0.2">
      <c r="A29" s="62" t="s">
        <v>61</v>
      </c>
      <c r="B29" s="12" t="s">
        <v>39</v>
      </c>
      <c r="C29" s="77">
        <v>25426</v>
      </c>
      <c r="D29" s="77">
        <v>25807</v>
      </c>
      <c r="H29" s="30"/>
    </row>
    <row r="30" spans="1:8" ht="31.5" x14ac:dyDescent="0.2">
      <c r="A30" s="62" t="s">
        <v>62</v>
      </c>
      <c r="B30" s="12" t="s">
        <v>48</v>
      </c>
      <c r="C30" s="77">
        <v>12880</v>
      </c>
      <c r="D30" s="77">
        <v>12910</v>
      </c>
      <c r="H30" s="30"/>
    </row>
    <row r="31" spans="1:8" s="1" customFormat="1" ht="31.5" x14ac:dyDescent="0.2">
      <c r="A31" s="45" t="s">
        <v>18</v>
      </c>
      <c r="B31" s="10" t="s">
        <v>12</v>
      </c>
      <c r="C31" s="74">
        <f>SUM(C32:C35)</f>
        <v>49490.42755</v>
      </c>
      <c r="D31" s="75">
        <f>SUM(D32:D35)</f>
        <v>51470.04565</v>
      </c>
      <c r="H31" s="27"/>
    </row>
    <row r="32" spans="1:8" s="7" customFormat="1" ht="54.75" customHeight="1" x14ac:dyDescent="0.2">
      <c r="A32" s="64" t="s">
        <v>63</v>
      </c>
      <c r="B32" s="15" t="s">
        <v>40</v>
      </c>
      <c r="C32" s="76">
        <v>7298.0033400000002</v>
      </c>
      <c r="D32" s="77">
        <v>7589.9234699999997</v>
      </c>
      <c r="H32" s="31"/>
    </row>
    <row r="33" spans="1:28" s="1" customFormat="1" ht="57.75" customHeight="1" x14ac:dyDescent="0.2">
      <c r="A33" s="62" t="s">
        <v>64</v>
      </c>
      <c r="B33" s="12" t="s">
        <v>41</v>
      </c>
      <c r="C33" s="76">
        <v>9760.8937000000005</v>
      </c>
      <c r="D33" s="77">
        <v>10151.329449999999</v>
      </c>
      <c r="E33" s="46"/>
      <c r="F33" s="17"/>
      <c r="G33" s="17"/>
      <c r="H33" s="31"/>
      <c r="I33" s="17"/>
      <c r="J33" s="17"/>
      <c r="K33" s="17"/>
      <c r="L33" s="17"/>
      <c r="M33" s="17"/>
      <c r="N33" s="17"/>
      <c r="O33" s="17"/>
      <c r="P33" s="17"/>
      <c r="Q33" s="17"/>
      <c r="R33" s="17"/>
      <c r="S33" s="17"/>
      <c r="T33" s="17"/>
      <c r="U33" s="17"/>
      <c r="V33" s="17"/>
      <c r="W33" s="17"/>
      <c r="X33" s="17"/>
      <c r="Y33" s="17"/>
      <c r="Z33" s="17"/>
      <c r="AA33" s="17"/>
      <c r="AB33" s="17"/>
    </row>
    <row r="34" spans="1:28" s="1" customFormat="1" ht="31.5" hidden="1" customHeight="1" x14ac:dyDescent="0.2">
      <c r="A34" s="62" t="s">
        <v>50</v>
      </c>
      <c r="B34" s="12" t="s">
        <v>51</v>
      </c>
      <c r="C34" s="70"/>
      <c r="D34" s="80"/>
      <c r="H34" s="27"/>
    </row>
    <row r="35" spans="1:28" ht="51.75" customHeight="1" x14ac:dyDescent="0.2">
      <c r="A35" s="62" t="s">
        <v>65</v>
      </c>
      <c r="B35" s="16" t="s">
        <v>42</v>
      </c>
      <c r="C35" s="76">
        <v>32431.530510000001</v>
      </c>
      <c r="D35" s="77">
        <v>33728.792730000001</v>
      </c>
      <c r="H35" s="31"/>
    </row>
    <row r="36" spans="1:28" ht="24.4" customHeight="1" x14ac:dyDescent="0.2">
      <c r="A36" s="45" t="s">
        <v>32</v>
      </c>
      <c r="B36" s="10" t="s">
        <v>97</v>
      </c>
      <c r="C36" s="74">
        <f>SUM(C37:C38)</f>
        <v>1680.95237</v>
      </c>
      <c r="D36" s="75">
        <f>SUM(D37:D38)</f>
        <v>2000.2067</v>
      </c>
      <c r="H36" s="30"/>
    </row>
    <row r="37" spans="1:28" ht="31.5" x14ac:dyDescent="0.2">
      <c r="A37" s="62" t="s">
        <v>101</v>
      </c>
      <c r="B37" s="16" t="s">
        <v>102</v>
      </c>
      <c r="C37" s="76">
        <v>147.81403</v>
      </c>
      <c r="D37" s="77">
        <v>152.01456999999999</v>
      </c>
      <c r="H37" s="31"/>
    </row>
    <row r="38" spans="1:28" ht="15.75" x14ac:dyDescent="0.2">
      <c r="A38" s="62" t="s">
        <v>100</v>
      </c>
      <c r="B38" s="16" t="s">
        <v>99</v>
      </c>
      <c r="C38" s="76">
        <v>1533.13834</v>
      </c>
      <c r="D38" s="77">
        <v>1848.1921299999999</v>
      </c>
      <c r="H38" s="31"/>
    </row>
    <row r="39" spans="1:28" s="5" customFormat="1" ht="24" customHeight="1" x14ac:dyDescent="0.2">
      <c r="A39" s="65" t="s">
        <v>26</v>
      </c>
      <c r="B39" s="10" t="s">
        <v>27</v>
      </c>
      <c r="C39" s="74">
        <f>SUM(C40:C42)</f>
        <v>7465.1298700000007</v>
      </c>
      <c r="D39" s="75">
        <f>SUM(D40:D42)</f>
        <v>7763.7350600000009</v>
      </c>
      <c r="H39" s="25"/>
    </row>
    <row r="40" spans="1:28" s="5" customFormat="1" ht="63" x14ac:dyDescent="0.2">
      <c r="A40" s="64" t="s">
        <v>66</v>
      </c>
      <c r="B40" s="12" t="s">
        <v>49</v>
      </c>
      <c r="C40" s="76">
        <v>1725.36</v>
      </c>
      <c r="D40" s="77">
        <v>1794.3743999999999</v>
      </c>
      <c r="H40" s="31"/>
    </row>
    <row r="41" spans="1:28" s="5" customFormat="1" ht="47.25" x14ac:dyDescent="0.2">
      <c r="A41" s="62" t="s">
        <v>67</v>
      </c>
      <c r="B41" s="12" t="s">
        <v>52</v>
      </c>
      <c r="C41" s="76">
        <v>656.24986999999999</v>
      </c>
      <c r="D41" s="77">
        <v>682.49986000000001</v>
      </c>
      <c r="H41" s="31"/>
    </row>
    <row r="42" spans="1:28" s="5" customFormat="1" ht="31.5" x14ac:dyDescent="0.2">
      <c r="A42" s="62" t="s">
        <v>68</v>
      </c>
      <c r="B42" s="12" t="s">
        <v>43</v>
      </c>
      <c r="C42" s="76">
        <v>5083.5200000000004</v>
      </c>
      <c r="D42" s="77">
        <v>5286.8608000000004</v>
      </c>
      <c r="H42" s="32"/>
    </row>
    <row r="43" spans="1:28" s="1" customFormat="1" ht="15.75" x14ac:dyDescent="0.2">
      <c r="A43" s="45" t="s">
        <v>28</v>
      </c>
      <c r="B43" s="10" t="s">
        <v>29</v>
      </c>
      <c r="C43" s="74">
        <f>SUM(C44:C47)</f>
        <v>1211.60508</v>
      </c>
      <c r="D43" s="75">
        <f>SUM(D44:D47)</f>
        <v>1103.6085800000001</v>
      </c>
    </row>
    <row r="44" spans="1:28" s="1" customFormat="1" ht="47.25" x14ac:dyDescent="0.2">
      <c r="A44" s="62" t="s">
        <v>124</v>
      </c>
      <c r="B44" s="12" t="s">
        <v>110</v>
      </c>
      <c r="C44" s="76">
        <v>33.6</v>
      </c>
      <c r="D44" s="77">
        <v>33.5</v>
      </c>
    </row>
    <row r="45" spans="1:28" s="1" customFormat="1" ht="47.25" x14ac:dyDescent="0.2">
      <c r="A45" s="62" t="s">
        <v>109</v>
      </c>
      <c r="B45" s="12" t="s">
        <v>110</v>
      </c>
      <c r="C45" s="81">
        <v>992.54300000000001</v>
      </c>
      <c r="D45" s="82">
        <v>922.51400000000001</v>
      </c>
    </row>
    <row r="46" spans="1:28" s="1" customFormat="1" ht="78.75" x14ac:dyDescent="0.2">
      <c r="A46" s="62" t="s">
        <v>115</v>
      </c>
      <c r="B46" s="12" t="s">
        <v>125</v>
      </c>
      <c r="C46" s="76">
        <v>184.12110000000001</v>
      </c>
      <c r="D46" s="77">
        <v>145.8066</v>
      </c>
    </row>
    <row r="47" spans="1:28" s="1" customFormat="1" ht="47.25" x14ac:dyDescent="0.2">
      <c r="A47" s="62" t="s">
        <v>116</v>
      </c>
      <c r="B47" s="12" t="s">
        <v>121</v>
      </c>
      <c r="C47" s="76">
        <v>1.3409800000000001</v>
      </c>
      <c r="D47" s="77">
        <v>1.7879799999999999</v>
      </c>
    </row>
    <row r="48" spans="1:28" s="1" customFormat="1" ht="15.75" x14ac:dyDescent="0.2">
      <c r="A48" s="45" t="s">
        <v>19</v>
      </c>
      <c r="B48" s="10" t="s">
        <v>20</v>
      </c>
      <c r="C48" s="74">
        <f>SUM(C49:C51)</f>
        <v>9450.6728299999995</v>
      </c>
      <c r="D48" s="75">
        <f>SUM(D49:D51)</f>
        <v>9462.1519800000005</v>
      </c>
    </row>
    <row r="49" spans="1:10" s="1" customFormat="1" ht="15.75" x14ac:dyDescent="0.2">
      <c r="A49" s="62" t="s">
        <v>69</v>
      </c>
      <c r="B49" s="12" t="s">
        <v>44</v>
      </c>
      <c r="C49" s="76">
        <v>8227.9500000000007</v>
      </c>
      <c r="D49" s="77">
        <v>8227.9500000000007</v>
      </c>
      <c r="H49" s="31"/>
    </row>
    <row r="50" spans="1:10" s="1" customFormat="1" ht="15.75" x14ac:dyDescent="0.2">
      <c r="A50" s="62" t="s">
        <v>70</v>
      </c>
      <c r="B50" s="12" t="s">
        <v>44</v>
      </c>
      <c r="C50" s="76">
        <v>370.37882999999999</v>
      </c>
      <c r="D50" s="77">
        <v>385.19398000000001</v>
      </c>
    </row>
    <row r="51" spans="1:10" s="1" customFormat="1" ht="15.75" x14ac:dyDescent="0.2">
      <c r="A51" s="62" t="s">
        <v>71</v>
      </c>
      <c r="B51" s="12" t="s">
        <v>44</v>
      </c>
      <c r="C51" s="76">
        <v>852.34400000000005</v>
      </c>
      <c r="D51" s="77">
        <v>849.00800000000004</v>
      </c>
    </row>
    <row r="52" spans="1:10" ht="17.100000000000001" customHeight="1" x14ac:dyDescent="0.2">
      <c r="A52" s="48" t="s">
        <v>13</v>
      </c>
      <c r="B52" s="49" t="s">
        <v>14</v>
      </c>
      <c r="C52" s="83">
        <f>C53</f>
        <v>572709.6230599999</v>
      </c>
      <c r="D52" s="83">
        <f>D53</f>
        <v>1414863.8787400001</v>
      </c>
      <c r="F52" s="1"/>
    </row>
    <row r="53" spans="1:10" s="1" customFormat="1" ht="15.75" x14ac:dyDescent="0.2">
      <c r="A53" s="45" t="s">
        <v>0</v>
      </c>
      <c r="B53" s="10" t="s">
        <v>1</v>
      </c>
      <c r="C53" s="74">
        <f>C54+C56+C79+C84</f>
        <v>572709.6230599999</v>
      </c>
      <c r="D53" s="75">
        <f>D54+D56+D79+D84</f>
        <v>1414863.8787400001</v>
      </c>
      <c r="F53" s="6"/>
    </row>
    <row r="54" spans="1:10" ht="15.75" x14ac:dyDescent="0.2">
      <c r="A54" s="45" t="s">
        <v>75</v>
      </c>
      <c r="B54" s="10" t="s">
        <v>95</v>
      </c>
      <c r="C54" s="84">
        <f>SUM(C55:C55)</f>
        <v>32849</v>
      </c>
      <c r="D54" s="85">
        <f>SUM(D55:D55)</f>
        <v>32849</v>
      </c>
      <c r="F54" s="1"/>
    </row>
    <row r="55" spans="1:10" s="38" customFormat="1" ht="31.5" x14ac:dyDescent="0.25">
      <c r="A55" s="57" t="s">
        <v>76</v>
      </c>
      <c r="B55" s="36" t="s">
        <v>126</v>
      </c>
      <c r="C55" s="86">
        <v>32849</v>
      </c>
      <c r="D55" s="87">
        <v>32849</v>
      </c>
      <c r="E55" s="39"/>
      <c r="F55" s="6"/>
      <c r="G55" s="39"/>
      <c r="H55" s="39"/>
      <c r="I55" s="39"/>
      <c r="J55" s="39"/>
    </row>
    <row r="56" spans="1:10" s="38" customFormat="1" ht="52.5" customHeight="1" x14ac:dyDescent="0.25">
      <c r="A56" s="58" t="s">
        <v>84</v>
      </c>
      <c r="B56" s="54" t="s">
        <v>83</v>
      </c>
      <c r="C56" s="68">
        <f>C57+C65+C69+C73+C62+C60</f>
        <v>533012.72205999994</v>
      </c>
      <c r="D56" s="69">
        <f>D57+D65+D69+D73+D62+D60</f>
        <v>1375166.97774</v>
      </c>
      <c r="E56" s="39"/>
      <c r="F56" s="39"/>
      <c r="G56" s="39"/>
      <c r="H56" s="39"/>
      <c r="I56" s="39"/>
      <c r="J56" s="39"/>
    </row>
    <row r="57" spans="1:10" ht="63" x14ac:dyDescent="0.25">
      <c r="A57" s="59" t="s">
        <v>85</v>
      </c>
      <c r="B57" s="50" t="s">
        <v>127</v>
      </c>
      <c r="C57" s="88">
        <f t="shared" ref="C57" si="0">C58</f>
        <v>191.76</v>
      </c>
      <c r="D57" s="69">
        <f>D58</f>
        <v>142.76</v>
      </c>
      <c r="F57" s="39"/>
    </row>
    <row r="58" spans="1:10" ht="47.25" x14ac:dyDescent="0.2">
      <c r="A58" s="60" t="s">
        <v>86</v>
      </c>
      <c r="B58" s="37" t="s">
        <v>128</v>
      </c>
      <c r="C58" s="89">
        <f>SUM(C59:C59)</f>
        <v>191.76</v>
      </c>
      <c r="D58" s="87">
        <f>D59</f>
        <v>142.76</v>
      </c>
    </row>
    <row r="59" spans="1:10" ht="47.25" x14ac:dyDescent="0.2">
      <c r="A59" s="61" t="s">
        <v>86</v>
      </c>
      <c r="B59" s="21" t="s">
        <v>87</v>
      </c>
      <c r="C59" s="90">
        <v>191.76</v>
      </c>
      <c r="D59" s="87">
        <v>142.76</v>
      </c>
      <c r="H59" s="44"/>
    </row>
    <row r="60" spans="1:10" ht="31.9" customHeight="1" x14ac:dyDescent="0.2">
      <c r="A60" s="59" t="s">
        <v>150</v>
      </c>
      <c r="B60" s="10" t="s">
        <v>148</v>
      </c>
      <c r="C60" s="84">
        <f>C61</f>
        <v>478136.71659999999</v>
      </c>
      <c r="D60" s="85">
        <f>D61</f>
        <v>0</v>
      </c>
      <c r="H60" s="44"/>
    </row>
    <row r="61" spans="1:10" ht="35.450000000000003" customHeight="1" x14ac:dyDescent="0.2">
      <c r="A61" s="61" t="s">
        <v>149</v>
      </c>
      <c r="B61" s="21" t="s">
        <v>147</v>
      </c>
      <c r="C61" s="90">
        <v>478136.71659999999</v>
      </c>
      <c r="D61" s="87">
        <v>0</v>
      </c>
      <c r="H61" s="44"/>
    </row>
    <row r="62" spans="1:10" ht="31.5" x14ac:dyDescent="0.2">
      <c r="A62" s="59" t="s">
        <v>143</v>
      </c>
      <c r="B62" s="10" t="s">
        <v>144</v>
      </c>
      <c r="C62" s="85">
        <f>C63</f>
        <v>0</v>
      </c>
      <c r="D62" s="85">
        <f>D63</f>
        <v>1314937.95</v>
      </c>
      <c r="H62" s="44"/>
    </row>
    <row r="63" spans="1:10" ht="31.5" x14ac:dyDescent="0.2">
      <c r="A63" s="60" t="s">
        <v>142</v>
      </c>
      <c r="B63" s="12" t="s">
        <v>145</v>
      </c>
      <c r="C63" s="87">
        <f>C64</f>
        <v>0</v>
      </c>
      <c r="D63" s="87">
        <f>D64</f>
        <v>1314937.95</v>
      </c>
      <c r="H63" s="44"/>
    </row>
    <row r="64" spans="1:10" ht="47.25" x14ac:dyDescent="0.2">
      <c r="A64" s="61" t="s">
        <v>142</v>
      </c>
      <c r="B64" s="21" t="s">
        <v>146</v>
      </c>
      <c r="C64" s="87">
        <v>0</v>
      </c>
      <c r="D64" s="87">
        <v>1314937.95</v>
      </c>
      <c r="H64" s="44"/>
    </row>
    <row r="65" spans="1:8" ht="31.5" x14ac:dyDescent="0.2">
      <c r="A65" s="59" t="s">
        <v>88</v>
      </c>
      <c r="B65" s="10" t="s">
        <v>129</v>
      </c>
      <c r="C65" s="91">
        <f t="shared" ref="C65:D65" si="1">C66</f>
        <v>25743.532810000001</v>
      </c>
      <c r="D65" s="92">
        <f t="shared" si="1"/>
        <v>30037.343999999997</v>
      </c>
    </row>
    <row r="66" spans="1:8" ht="31.5" x14ac:dyDescent="0.2">
      <c r="A66" s="60" t="s">
        <v>89</v>
      </c>
      <c r="B66" s="12" t="s">
        <v>129</v>
      </c>
      <c r="C66" s="90">
        <f>SUM(C67:C68)</f>
        <v>25743.532810000001</v>
      </c>
      <c r="D66" s="93">
        <f>SUM(D67:D68)</f>
        <v>30037.343999999997</v>
      </c>
    </row>
    <row r="67" spans="1:8" ht="63" x14ac:dyDescent="0.2">
      <c r="A67" s="61" t="s">
        <v>89</v>
      </c>
      <c r="B67" s="21" t="s">
        <v>111</v>
      </c>
      <c r="C67" s="90">
        <v>12276.36915</v>
      </c>
      <c r="D67" s="87">
        <v>14811.026519999999</v>
      </c>
    </row>
    <row r="68" spans="1:8" ht="63" x14ac:dyDescent="0.2">
      <c r="A68" s="61" t="s">
        <v>89</v>
      </c>
      <c r="B68" s="21" t="s">
        <v>112</v>
      </c>
      <c r="C68" s="90">
        <v>13467.16366</v>
      </c>
      <c r="D68" s="87">
        <v>15226.31748</v>
      </c>
    </row>
    <row r="69" spans="1:8" ht="15.75" x14ac:dyDescent="0.2">
      <c r="A69" s="45" t="s">
        <v>77</v>
      </c>
      <c r="B69" s="10" t="s">
        <v>107</v>
      </c>
      <c r="C69" s="94">
        <f t="shared" ref="C69:D69" si="2">C70</f>
        <v>10578.077600000001</v>
      </c>
      <c r="D69" s="95">
        <f t="shared" si="2"/>
        <v>11686.288689999999</v>
      </c>
    </row>
    <row r="70" spans="1:8" ht="31.5" x14ac:dyDescent="0.2">
      <c r="A70" s="62" t="s">
        <v>78</v>
      </c>
      <c r="B70" s="52" t="s">
        <v>108</v>
      </c>
      <c r="C70" s="90">
        <f>SUM(C72)+C71</f>
        <v>10578.077600000001</v>
      </c>
      <c r="D70" s="93">
        <f>SUM(D72)+D71</f>
        <v>11686.288689999999</v>
      </c>
    </row>
    <row r="71" spans="1:8" ht="47.25" x14ac:dyDescent="0.2">
      <c r="A71" s="63" t="s">
        <v>78</v>
      </c>
      <c r="B71" s="51" t="s">
        <v>113</v>
      </c>
      <c r="C71" s="90">
        <f>9739.78099+234.14297</f>
        <v>9973.9239600000001</v>
      </c>
      <c r="D71" s="87">
        <f>10821.97626+260.1588</f>
        <v>11082.135059999999</v>
      </c>
      <c r="H71" s="24"/>
    </row>
    <row r="72" spans="1:8" ht="47.25" x14ac:dyDescent="0.2">
      <c r="A72" s="63" t="s">
        <v>78</v>
      </c>
      <c r="B72" s="51" t="s">
        <v>114</v>
      </c>
      <c r="C72" s="90">
        <f>589.97081+14.18283</f>
        <v>604.15364</v>
      </c>
      <c r="D72" s="87">
        <f>589.97082+14.18281</f>
        <v>604.15363000000002</v>
      </c>
    </row>
    <row r="73" spans="1:8" ht="15.75" x14ac:dyDescent="0.2">
      <c r="A73" s="45" t="s">
        <v>79</v>
      </c>
      <c r="B73" s="10" t="s">
        <v>54</v>
      </c>
      <c r="C73" s="94">
        <f>C74</f>
        <v>18362.635050000001</v>
      </c>
      <c r="D73" s="95">
        <f>D74</f>
        <v>18362.635050000001</v>
      </c>
    </row>
    <row r="74" spans="1:8" ht="15.75" x14ac:dyDescent="0.2">
      <c r="A74" s="11" t="s">
        <v>80</v>
      </c>
      <c r="B74" s="22" t="s">
        <v>55</v>
      </c>
      <c r="C74" s="96">
        <f>SUM(C75:C78)</f>
        <v>18362.635050000001</v>
      </c>
      <c r="D74" s="97">
        <f>SUM(D75:D78)</f>
        <v>18362.635050000001</v>
      </c>
    </row>
    <row r="75" spans="1:8" ht="63" x14ac:dyDescent="0.2">
      <c r="A75" s="47" t="s">
        <v>80</v>
      </c>
      <c r="B75" s="51" t="s">
        <v>103</v>
      </c>
      <c r="C75" s="90">
        <v>13070.2</v>
      </c>
      <c r="D75" s="87">
        <v>13070.2</v>
      </c>
    </row>
    <row r="76" spans="1:8" ht="78.75" x14ac:dyDescent="0.2">
      <c r="A76" s="47" t="s">
        <v>80</v>
      </c>
      <c r="B76" s="51" t="s">
        <v>104</v>
      </c>
      <c r="C76" s="90">
        <v>2352</v>
      </c>
      <c r="D76" s="87">
        <v>2352</v>
      </c>
    </row>
    <row r="77" spans="1:8" ht="47.25" x14ac:dyDescent="0.2">
      <c r="A77" s="47" t="s">
        <v>80</v>
      </c>
      <c r="B77" s="21" t="s">
        <v>96</v>
      </c>
      <c r="C77" s="98">
        <v>2790.43505</v>
      </c>
      <c r="D77" s="87">
        <v>2790.43505</v>
      </c>
    </row>
    <row r="78" spans="1:8" ht="47.25" x14ac:dyDescent="0.2">
      <c r="A78" s="47" t="s">
        <v>80</v>
      </c>
      <c r="B78" s="21" t="s">
        <v>90</v>
      </c>
      <c r="C78" s="98">
        <f>150</f>
        <v>150</v>
      </c>
      <c r="D78" s="87">
        <v>150</v>
      </c>
    </row>
    <row r="79" spans="1:8" s="33" customFormat="1" ht="15.75" x14ac:dyDescent="0.2">
      <c r="A79" s="9" t="s">
        <v>81</v>
      </c>
      <c r="B79" s="10" t="s">
        <v>72</v>
      </c>
      <c r="C79" s="84">
        <f>C80+C81</f>
        <v>1034.5</v>
      </c>
      <c r="D79" s="85">
        <f>D80+D81</f>
        <v>1034.5</v>
      </c>
      <c r="F79" s="3"/>
    </row>
    <row r="80" spans="1:8" s="55" customFormat="1" ht="31.5" hidden="1" x14ac:dyDescent="0.2">
      <c r="A80" s="11" t="s">
        <v>117</v>
      </c>
      <c r="B80" s="12" t="s">
        <v>118</v>
      </c>
      <c r="C80" s="99">
        <v>0</v>
      </c>
      <c r="D80" s="87">
        <v>0</v>
      </c>
      <c r="F80" s="3"/>
    </row>
    <row r="81" spans="1:5" s="33" customFormat="1" ht="31.5" x14ac:dyDescent="0.2">
      <c r="A81" s="11" t="s">
        <v>82</v>
      </c>
      <c r="B81" s="12" t="s">
        <v>73</v>
      </c>
      <c r="C81" s="99">
        <f>SUM(C82:C83)</f>
        <v>1034.5</v>
      </c>
      <c r="D81" s="87">
        <f>SUM(D82:D83)</f>
        <v>1034.5</v>
      </c>
    </row>
    <row r="82" spans="1:5" s="56" customFormat="1" ht="45" hidden="1" x14ac:dyDescent="0.2">
      <c r="A82" s="34" t="s">
        <v>82</v>
      </c>
      <c r="B82" s="35" t="s">
        <v>119</v>
      </c>
      <c r="C82" s="90">
        <v>0</v>
      </c>
      <c r="D82" s="93">
        <v>0</v>
      </c>
    </row>
    <row r="83" spans="1:5" s="56" customFormat="1" ht="45" x14ac:dyDescent="0.2">
      <c r="A83" s="34" t="s">
        <v>82</v>
      </c>
      <c r="B83" s="35" t="s">
        <v>74</v>
      </c>
      <c r="C83" s="100">
        <v>1034.5</v>
      </c>
      <c r="D83" s="87">
        <v>1034.5</v>
      </c>
    </row>
    <row r="84" spans="1:5" s="33" customFormat="1" ht="15.75" x14ac:dyDescent="0.2">
      <c r="A84" s="42" t="s">
        <v>92</v>
      </c>
      <c r="B84" s="41" t="s">
        <v>91</v>
      </c>
      <c r="C84" s="101">
        <f>C85</f>
        <v>5813.4009999999998</v>
      </c>
      <c r="D84" s="85">
        <f>D85</f>
        <v>5813.4009999999998</v>
      </c>
    </row>
    <row r="85" spans="1:5" s="33" customFormat="1" ht="15" x14ac:dyDescent="0.2">
      <c r="A85" s="43" t="s">
        <v>94</v>
      </c>
      <c r="B85" s="40" t="s">
        <v>93</v>
      </c>
      <c r="C85" s="102">
        <f>SUM(C86:C87)</f>
        <v>5813.4009999999998</v>
      </c>
      <c r="D85" s="103">
        <f>SUM(D86:D87)</f>
        <v>5813.4009999999998</v>
      </c>
    </row>
    <row r="86" spans="1:5" s="33" customFormat="1" ht="15.75" x14ac:dyDescent="0.2">
      <c r="A86" s="34" t="s">
        <v>94</v>
      </c>
      <c r="B86" s="35" t="s">
        <v>105</v>
      </c>
      <c r="C86" s="102">
        <f>3517.786-906.685</f>
        <v>2611.1010000000001</v>
      </c>
      <c r="D86" s="77">
        <v>2611.1010000000001</v>
      </c>
    </row>
    <row r="87" spans="1:5" s="33" customFormat="1" ht="15.75" x14ac:dyDescent="0.2">
      <c r="A87" s="34" t="s">
        <v>94</v>
      </c>
      <c r="B87" s="35" t="s">
        <v>106</v>
      </c>
      <c r="C87" s="102">
        <f>3000.5+201.8</f>
        <v>3202.3</v>
      </c>
      <c r="D87" s="77">
        <v>3202.3</v>
      </c>
    </row>
    <row r="88" spans="1:5" ht="15.75" x14ac:dyDescent="0.2">
      <c r="A88" s="9"/>
      <c r="B88" s="10" t="s">
        <v>2</v>
      </c>
      <c r="C88" s="75">
        <f>C7+C52</f>
        <v>991760.72075999994</v>
      </c>
      <c r="D88" s="75">
        <f>D7+D52</f>
        <v>1856311.42671</v>
      </c>
      <c r="E88" s="67" t="s">
        <v>141</v>
      </c>
    </row>
    <row r="89" spans="1:5" ht="15" x14ac:dyDescent="0.2">
      <c r="A89" s="18"/>
      <c r="B89" s="19"/>
      <c r="C89" s="104"/>
    </row>
    <row r="90" spans="1:5" x14ac:dyDescent="0.2">
      <c r="C90" s="104"/>
    </row>
    <row r="91" spans="1:5" x14ac:dyDescent="0.2">
      <c r="B91" s="4" t="s">
        <v>98</v>
      </c>
    </row>
  </sheetData>
  <mergeCells count="1">
    <mergeCell ref="B4:D4"/>
  </mergeCells>
  <phoneticPr fontId="2" type="noConversion"/>
  <pageMargins left="0.43307086614173229" right="0.23622047244094491" top="0.39370078740157483" bottom="0.23622047244094491" header="0.39370078740157483" footer="0.27559055118110237"/>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3</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Волик</dc:creator>
  <cp:lastModifiedBy>user</cp:lastModifiedBy>
  <cp:lastPrinted>2022-02-08T23:25:49Z</cp:lastPrinted>
  <dcterms:created xsi:type="dcterms:W3CDTF">2004-09-10T07:33:41Z</dcterms:created>
  <dcterms:modified xsi:type="dcterms:W3CDTF">2022-04-28T00:56:22Z</dcterms:modified>
</cp:coreProperties>
</file>