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200" windowHeight="8925" tabRatio="601"/>
  </bookViews>
  <sheets>
    <sheet name="Приложение 1-1" sheetId="5" r:id="rId1"/>
  </sheets>
  <definedNames>
    <definedName name="_xlnm._FilterDatabase" localSheetId="0" hidden="1">'Приложение 1-1'!$A$1:$D$101</definedName>
  </definedNames>
  <calcPr calcId="144525"/>
</workbook>
</file>

<file path=xl/calcChain.xml><?xml version="1.0" encoding="utf-8"?>
<calcChain xmlns="http://schemas.openxmlformats.org/spreadsheetml/2006/main">
  <c r="D101" i="5" l="1"/>
  <c r="C101" i="5"/>
  <c r="D96" i="5"/>
  <c r="C96" i="5"/>
  <c r="D95" i="5"/>
  <c r="C95" i="5"/>
  <c r="D92" i="5"/>
  <c r="C92" i="5"/>
  <c r="D90" i="5"/>
  <c r="C90" i="5"/>
  <c r="D83" i="5"/>
  <c r="C83" i="5"/>
  <c r="D82" i="5"/>
  <c r="C82" i="5"/>
  <c r="D81" i="5"/>
  <c r="C81" i="5"/>
  <c r="D79" i="5"/>
  <c r="C79" i="5"/>
  <c r="D78" i="5"/>
  <c r="C78" i="5"/>
  <c r="D75" i="5"/>
  <c r="C75" i="5"/>
  <c r="D74" i="5"/>
  <c r="C74" i="5"/>
  <c r="C73" i="5"/>
  <c r="D72" i="5"/>
  <c r="C72" i="5"/>
  <c r="D71" i="5"/>
  <c r="C71" i="5"/>
  <c r="D69" i="5"/>
  <c r="C69" i="5"/>
  <c r="D68" i="5"/>
  <c r="C68" i="5"/>
  <c r="D64" i="5"/>
  <c r="C64" i="5"/>
  <c r="D63" i="5"/>
  <c r="C63" i="5"/>
  <c r="D62" i="5"/>
  <c r="C62" i="5"/>
  <c r="D60" i="5"/>
  <c r="C60" i="5"/>
  <c r="D59" i="5"/>
  <c r="C59" i="5"/>
  <c r="D58" i="5"/>
  <c r="C58" i="5"/>
  <c r="D54" i="5"/>
  <c r="C54" i="5"/>
  <c r="D47" i="5"/>
  <c r="C47" i="5"/>
  <c r="D42" i="5"/>
  <c r="C42" i="5"/>
  <c r="D39" i="5"/>
  <c r="C39" i="5"/>
  <c r="D34" i="5"/>
  <c r="C34" i="5"/>
  <c r="D32" i="5"/>
  <c r="C32" i="5"/>
  <c r="D30" i="5"/>
  <c r="C30" i="5"/>
  <c r="D29" i="5"/>
  <c r="C29" i="5"/>
  <c r="D28" i="5"/>
  <c r="C28" i="5"/>
  <c r="D27" i="5"/>
  <c r="C27" i="5"/>
  <c r="D25" i="5"/>
  <c r="C25" i="5"/>
  <c r="D24" i="5"/>
  <c r="C24" i="5"/>
  <c r="D23" i="5"/>
  <c r="C23" i="5"/>
  <c r="D22" i="5"/>
  <c r="C22" i="5"/>
  <c r="D21" i="5"/>
  <c r="C21" i="5"/>
  <c r="D20" i="5"/>
  <c r="C20" i="5"/>
  <c r="D19" i="5"/>
  <c r="C19" i="5"/>
  <c r="D18" i="5"/>
  <c r="C18" i="5"/>
  <c r="D17" i="5"/>
  <c r="C17" i="5"/>
  <c r="D14" i="5"/>
  <c r="C14" i="5"/>
  <c r="D13" i="5"/>
  <c r="C13" i="5"/>
  <c r="D12" i="5"/>
  <c r="C12" i="5"/>
  <c r="D11" i="5"/>
  <c r="C11" i="5"/>
  <c r="D10" i="5"/>
  <c r="C10" i="5"/>
  <c r="D9" i="5"/>
  <c r="C9" i="5"/>
  <c r="D8" i="5"/>
  <c r="C8" i="5"/>
</calcChain>
</file>

<file path=xl/comments1.xml><?xml version="1.0" encoding="utf-8"?>
<comments xmlns="http://schemas.openxmlformats.org/spreadsheetml/2006/main">
  <authors>
    <author>Пользователь</author>
  </authors>
  <commentList>
    <comment ref="C11" authorId="0">
      <text>
        <r>
          <rPr>
            <b/>
            <sz val="9"/>
            <color indexed="81"/>
            <rFont val="Tahoma"/>
            <family val="2"/>
            <charset val="204"/>
          </rPr>
          <t>Пользователь:</t>
        </r>
        <r>
          <rPr>
            <sz val="9"/>
            <color indexed="81"/>
            <rFont val="Tahoma"/>
            <family val="2"/>
            <charset val="204"/>
          </rPr>
          <t xml:space="preserve">
+112</t>
        </r>
      </text>
    </comment>
    <comment ref="D11" authorId="0">
      <text>
        <r>
          <rPr>
            <b/>
            <sz val="9"/>
            <color indexed="81"/>
            <rFont val="Tahoma"/>
            <family val="2"/>
            <charset val="204"/>
          </rPr>
          <t>Пользователь:</t>
        </r>
        <r>
          <rPr>
            <sz val="9"/>
            <color indexed="81"/>
            <rFont val="Tahoma"/>
            <family val="2"/>
            <charset val="204"/>
          </rPr>
          <t xml:space="preserve">
-2503</t>
        </r>
      </text>
    </comment>
    <comment ref="C12" authorId="0">
      <text>
        <r>
          <rPr>
            <b/>
            <sz val="9"/>
            <color indexed="81"/>
            <rFont val="Tahoma"/>
            <family val="2"/>
            <charset val="204"/>
          </rPr>
          <t>Пользователь:</t>
        </r>
        <r>
          <rPr>
            <sz val="9"/>
            <color indexed="81"/>
            <rFont val="Tahoma"/>
            <family val="2"/>
            <charset val="204"/>
          </rPr>
          <t xml:space="preserve">
-1</t>
        </r>
      </text>
    </comment>
    <comment ref="D12" authorId="0">
      <text>
        <r>
          <rPr>
            <b/>
            <sz val="9"/>
            <color indexed="81"/>
            <rFont val="Tahoma"/>
            <family val="2"/>
            <charset val="204"/>
          </rPr>
          <t>Пользователь:</t>
        </r>
        <r>
          <rPr>
            <sz val="9"/>
            <color indexed="81"/>
            <rFont val="Tahoma"/>
            <family val="2"/>
            <charset val="204"/>
          </rPr>
          <t xml:space="preserve">
-6</t>
        </r>
      </text>
    </comment>
    <comment ref="C13" authorId="0">
      <text>
        <r>
          <rPr>
            <b/>
            <sz val="9"/>
            <color indexed="81"/>
            <rFont val="Tahoma"/>
            <family val="2"/>
            <charset val="204"/>
          </rPr>
          <t>Пользователь:</t>
        </r>
        <r>
          <rPr>
            <sz val="9"/>
            <color indexed="81"/>
            <rFont val="Tahoma"/>
            <family val="2"/>
            <charset val="204"/>
          </rPr>
          <t xml:space="preserve">
-4
</t>
        </r>
      </text>
    </comment>
    <comment ref="D13" authorId="0">
      <text>
        <r>
          <rPr>
            <b/>
            <sz val="9"/>
            <color indexed="81"/>
            <rFont val="Tahoma"/>
            <family val="2"/>
            <charset val="204"/>
          </rPr>
          <t>Пользователь:</t>
        </r>
        <r>
          <rPr>
            <sz val="9"/>
            <color indexed="81"/>
            <rFont val="Tahoma"/>
            <family val="2"/>
            <charset val="204"/>
          </rPr>
          <t xml:space="preserve">
-26</t>
        </r>
      </text>
    </comment>
    <comment ref="C14" authorId="0">
      <text>
        <r>
          <rPr>
            <b/>
            <sz val="9"/>
            <color indexed="81"/>
            <rFont val="Tahoma"/>
            <family val="2"/>
            <charset val="204"/>
          </rPr>
          <t>Пользователь:</t>
        </r>
        <r>
          <rPr>
            <sz val="9"/>
            <color indexed="81"/>
            <rFont val="Tahoma"/>
            <family val="2"/>
            <charset val="204"/>
          </rPr>
          <t xml:space="preserve">
-18006
</t>
        </r>
      </text>
    </comment>
    <comment ref="D14" authorId="0">
      <text>
        <r>
          <rPr>
            <b/>
            <sz val="9"/>
            <color indexed="81"/>
            <rFont val="Tahoma"/>
            <family val="2"/>
            <charset val="204"/>
          </rPr>
          <t>Пользователь:</t>
        </r>
        <r>
          <rPr>
            <sz val="9"/>
            <color indexed="81"/>
            <rFont val="Tahoma"/>
            <family val="2"/>
            <charset val="204"/>
          </rPr>
          <t xml:space="preserve">
-19117</t>
        </r>
      </text>
    </comment>
    <comment ref="C15" authorId="0">
      <text>
        <r>
          <rPr>
            <b/>
            <sz val="9"/>
            <color indexed="81"/>
            <rFont val="Tahoma"/>
            <family val="2"/>
            <charset val="204"/>
          </rPr>
          <t>Пользователь:</t>
        </r>
        <r>
          <rPr>
            <sz val="9"/>
            <color indexed="81"/>
            <rFont val="Tahoma"/>
            <family val="2"/>
            <charset val="204"/>
          </rPr>
          <t xml:space="preserve">
+1602</t>
        </r>
      </text>
    </comment>
    <comment ref="D15" authorId="0">
      <text>
        <r>
          <rPr>
            <b/>
            <sz val="9"/>
            <color indexed="81"/>
            <rFont val="Tahoma"/>
            <family val="2"/>
            <charset val="204"/>
          </rPr>
          <t>Пользователь:</t>
        </r>
        <r>
          <rPr>
            <sz val="9"/>
            <color indexed="81"/>
            <rFont val="Tahoma"/>
            <family val="2"/>
            <charset val="204"/>
          </rPr>
          <t xml:space="preserve">
1682</t>
        </r>
      </text>
    </comment>
    <comment ref="C16" authorId="0">
      <text>
        <r>
          <rPr>
            <b/>
            <sz val="9"/>
            <color indexed="81"/>
            <rFont val="Tahoma"/>
            <family val="2"/>
            <charset val="204"/>
          </rPr>
          <t>Пользователь:</t>
        </r>
        <r>
          <rPr>
            <sz val="9"/>
            <color indexed="81"/>
            <rFont val="Tahoma"/>
            <family val="2"/>
            <charset val="204"/>
          </rPr>
          <t xml:space="preserve">
+12608</t>
        </r>
      </text>
    </comment>
    <comment ref="D16" authorId="0">
      <text>
        <r>
          <rPr>
            <b/>
            <sz val="9"/>
            <color indexed="81"/>
            <rFont val="Tahoma"/>
            <family val="2"/>
            <charset val="204"/>
          </rPr>
          <t>Пользователь:</t>
        </r>
        <r>
          <rPr>
            <sz val="9"/>
            <color indexed="81"/>
            <rFont val="Tahoma"/>
            <family val="2"/>
            <charset val="204"/>
          </rPr>
          <t xml:space="preserve">
13238</t>
        </r>
      </text>
    </comment>
    <comment ref="C19" authorId="0">
      <text>
        <r>
          <rPr>
            <b/>
            <sz val="9"/>
            <color indexed="81"/>
            <rFont val="Tahoma"/>
            <family val="2"/>
            <charset val="204"/>
          </rPr>
          <t>Пользователь:</t>
        </r>
        <r>
          <rPr>
            <sz val="9"/>
            <color indexed="81"/>
            <rFont val="Tahoma"/>
            <family val="2"/>
            <charset val="204"/>
          </rPr>
          <t xml:space="preserve">
-51,98
</t>
        </r>
      </text>
    </comment>
    <comment ref="D19" authorId="0">
      <text>
        <r>
          <rPr>
            <b/>
            <sz val="9"/>
            <color indexed="81"/>
            <rFont val="Tahoma"/>
            <family val="2"/>
            <charset val="204"/>
          </rPr>
          <t>Пользователь:</t>
        </r>
        <r>
          <rPr>
            <sz val="9"/>
            <color indexed="81"/>
            <rFont val="Tahoma"/>
            <family val="2"/>
            <charset val="204"/>
          </rPr>
          <t xml:space="preserve">
-106,17</t>
        </r>
      </text>
    </comment>
    <comment ref="C20" authorId="0">
      <text>
        <r>
          <rPr>
            <b/>
            <sz val="9"/>
            <color indexed="81"/>
            <rFont val="Tahoma"/>
            <family val="2"/>
            <charset val="204"/>
          </rPr>
          <t>Пользователь:</t>
        </r>
        <r>
          <rPr>
            <sz val="9"/>
            <color indexed="81"/>
            <rFont val="Tahoma"/>
            <family val="2"/>
            <charset val="204"/>
          </rPr>
          <t xml:space="preserve">
+1,6</t>
        </r>
      </text>
    </comment>
    <comment ref="D20" authorId="0">
      <text>
        <r>
          <rPr>
            <b/>
            <sz val="9"/>
            <color indexed="81"/>
            <rFont val="Tahoma"/>
            <family val="2"/>
            <charset val="204"/>
          </rPr>
          <t>Пользователь:</t>
        </r>
        <r>
          <rPr>
            <sz val="9"/>
            <color indexed="81"/>
            <rFont val="Tahoma"/>
            <family val="2"/>
            <charset val="204"/>
          </rPr>
          <t xml:space="preserve">
+2</t>
        </r>
      </text>
    </comment>
    <comment ref="C21" authorId="0">
      <text>
        <r>
          <rPr>
            <b/>
            <sz val="9"/>
            <color indexed="81"/>
            <rFont val="Tahoma"/>
            <family val="2"/>
            <charset val="204"/>
          </rPr>
          <t>Пользователь:</t>
        </r>
        <r>
          <rPr>
            <sz val="9"/>
            <color indexed="81"/>
            <rFont val="Tahoma"/>
            <family val="2"/>
            <charset val="204"/>
          </rPr>
          <t xml:space="preserve">
+395,88</t>
        </r>
      </text>
    </comment>
    <comment ref="D21" authorId="0">
      <text>
        <r>
          <rPr>
            <b/>
            <sz val="9"/>
            <color indexed="81"/>
            <rFont val="Tahoma"/>
            <family val="2"/>
            <charset val="204"/>
          </rPr>
          <t>Пользователь:</t>
        </r>
        <r>
          <rPr>
            <sz val="9"/>
            <color indexed="81"/>
            <rFont val="Tahoma"/>
            <family val="2"/>
            <charset val="204"/>
          </rPr>
          <t xml:space="preserve">
+314,05</t>
        </r>
      </text>
    </comment>
    <comment ref="C22" authorId="0">
      <text>
        <r>
          <rPr>
            <b/>
            <sz val="9"/>
            <color indexed="81"/>
            <rFont val="Tahoma"/>
            <family val="2"/>
            <charset val="204"/>
          </rPr>
          <t>Пользователь:</t>
        </r>
        <r>
          <rPr>
            <sz val="9"/>
            <color indexed="81"/>
            <rFont val="Tahoma"/>
            <family val="2"/>
            <charset val="204"/>
          </rPr>
          <t xml:space="preserve">
-124,31
</t>
        </r>
      </text>
    </comment>
    <comment ref="D22" authorId="0">
      <text>
        <r>
          <rPr>
            <b/>
            <sz val="9"/>
            <color indexed="81"/>
            <rFont val="Tahoma"/>
            <family val="2"/>
            <charset val="204"/>
          </rPr>
          <t>Пользователь:</t>
        </r>
        <r>
          <rPr>
            <sz val="9"/>
            <color indexed="81"/>
            <rFont val="Tahoma"/>
            <family val="2"/>
            <charset val="204"/>
          </rPr>
          <t xml:space="preserve">
-128,54
</t>
        </r>
      </text>
    </comment>
    <comment ref="C25" authorId="0">
      <text>
        <r>
          <rPr>
            <b/>
            <sz val="9"/>
            <color indexed="81"/>
            <rFont val="Tahoma"/>
            <family val="2"/>
            <charset val="204"/>
          </rPr>
          <t>Пользователь:</t>
        </r>
        <r>
          <rPr>
            <sz val="9"/>
            <color indexed="81"/>
            <rFont val="Tahoma"/>
            <family val="2"/>
            <charset val="204"/>
          </rPr>
          <t xml:space="preserve">
+1414
</t>
        </r>
      </text>
    </comment>
    <comment ref="D25" authorId="0">
      <text>
        <r>
          <rPr>
            <b/>
            <sz val="9"/>
            <color indexed="81"/>
            <rFont val="Tahoma"/>
            <family val="2"/>
            <charset val="204"/>
          </rPr>
          <t>Пользователь:</t>
        </r>
        <r>
          <rPr>
            <sz val="9"/>
            <color indexed="81"/>
            <rFont val="Tahoma"/>
            <family val="2"/>
            <charset val="204"/>
          </rPr>
          <t xml:space="preserve">
+1827</t>
        </r>
      </text>
    </comment>
    <comment ref="C29" authorId="0">
      <text>
        <r>
          <rPr>
            <b/>
            <sz val="9"/>
            <color indexed="81"/>
            <rFont val="Tahoma"/>
            <family val="2"/>
            <charset val="204"/>
          </rPr>
          <t>Пользователь:</t>
        </r>
        <r>
          <rPr>
            <sz val="9"/>
            <color indexed="81"/>
            <rFont val="Tahoma"/>
            <family val="2"/>
            <charset val="204"/>
          </rPr>
          <t xml:space="preserve">
+1260</t>
        </r>
      </text>
    </comment>
    <comment ref="D29" authorId="0">
      <text>
        <r>
          <rPr>
            <b/>
            <sz val="9"/>
            <color indexed="81"/>
            <rFont val="Tahoma"/>
            <family val="2"/>
            <charset val="204"/>
          </rPr>
          <t>Пользователь:</t>
        </r>
        <r>
          <rPr>
            <sz val="9"/>
            <color indexed="81"/>
            <rFont val="Tahoma"/>
            <family val="2"/>
            <charset val="204"/>
          </rPr>
          <t xml:space="preserve">
+1201
</t>
        </r>
      </text>
    </comment>
    <comment ref="C32" authorId="0">
      <text>
        <r>
          <rPr>
            <b/>
            <sz val="9"/>
            <color indexed="81"/>
            <rFont val="Tahoma"/>
            <family val="2"/>
            <charset val="204"/>
          </rPr>
          <t>Пользователь:</t>
        </r>
        <r>
          <rPr>
            <sz val="9"/>
            <color indexed="81"/>
            <rFont val="Tahoma"/>
            <family val="2"/>
            <charset val="204"/>
          </rPr>
          <t xml:space="preserve">
-4792
</t>
        </r>
      </text>
    </comment>
    <comment ref="D32" authorId="0">
      <text>
        <r>
          <rPr>
            <b/>
            <sz val="9"/>
            <color indexed="81"/>
            <rFont val="Tahoma"/>
            <family val="2"/>
            <charset val="204"/>
          </rPr>
          <t>Пользователь:</t>
        </r>
        <r>
          <rPr>
            <sz val="9"/>
            <color indexed="81"/>
            <rFont val="Tahoma"/>
            <family val="2"/>
            <charset val="204"/>
          </rPr>
          <t xml:space="preserve">
-4898</t>
        </r>
      </text>
    </comment>
  </commentList>
</comments>
</file>

<file path=xl/sharedStrings.xml><?xml version="1.0" encoding="utf-8"?>
<sst xmlns="http://schemas.openxmlformats.org/spreadsheetml/2006/main" count="195" uniqueCount="171">
  <si>
    <t>2 02 00000 00 0000 000</t>
  </si>
  <si>
    <t>Безвозмездные поступления от других бюджетов бюджетной системы Российской Федерации</t>
  </si>
  <si>
    <t>ВСЕГО ДОХОДОВ</t>
  </si>
  <si>
    <t>1 00 00000 00 0000 000</t>
  </si>
  <si>
    <t>1 01 00000 00 0000 000</t>
  </si>
  <si>
    <t>НАЛОГИ НА ПРИБЫЛЬ, ДОХОДЫ</t>
  </si>
  <si>
    <t xml:space="preserve">1 01 02000 01 0000 110 </t>
  </si>
  <si>
    <t>Налог на доходы физических лиц</t>
  </si>
  <si>
    <t>1 05 00000 00 0000 000</t>
  </si>
  <si>
    <t>НАЛОГИ НА СОВОКУПНЫЙ ДОХОД</t>
  </si>
  <si>
    <t>1 06 00000 00 0000 000</t>
  </si>
  <si>
    <t>НАЛОГИ НА ИМУЩЕСТВО</t>
  </si>
  <si>
    <t>ДОХОДЫ ОТ ИСПОЛЬЗОВАНИЯ ИМУЩЕСТВА, НАХОДЯЩЕГОСЯ В ГОСУДАРСТВЕННОЙ И МУНИЦИПАЛЬНОЙ СОБСТВЕННОСТИ</t>
  </si>
  <si>
    <t>2 00 00000 00 0000 000</t>
  </si>
  <si>
    <t>БЕЗВОЗМЕЗДНЫЕ ПОСТУПЛЕНИЯ</t>
  </si>
  <si>
    <t>Наименование групп, подгрупп, статей, подстатей, элементов, программ (подпрограмм), кодов экономической классификации доходов</t>
  </si>
  <si>
    <t xml:space="preserve">1 05 03000 01 0000 110 </t>
  </si>
  <si>
    <t xml:space="preserve">Единый сельскохозяйственный налог </t>
  </si>
  <si>
    <t xml:space="preserve">1 11 00000 00 0000 000 </t>
  </si>
  <si>
    <t>1 17 00000 00 0000 000</t>
  </si>
  <si>
    <t xml:space="preserve">ПРОЧИЕ НЕНАЛОГОВЫЕ ДОХОДЫ </t>
  </si>
  <si>
    <t xml:space="preserve">Земельный налог </t>
  </si>
  <si>
    <t>Налог на имущество физических лиц</t>
  </si>
  <si>
    <t>1 06 01000 00 0000 110</t>
  </si>
  <si>
    <t>1 06 06013 10 0000 110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</si>
  <si>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</si>
  <si>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1 14 00000 00 0000 000</t>
  </si>
  <si>
    <t>ДОХОДЫ ОТ ПРОДАЖИ МАТЕРИАЛЬНЫХ И НЕМАТЕРИАЛЬНЫХ АКТИВОВ</t>
  </si>
  <si>
    <t>1 16 00000 00 0000 000</t>
  </si>
  <si>
    <t>ШТРАФЫ, САНКЦИИ, ВОЗМЕЩЕНИЕ УЩЕРБА</t>
  </si>
  <si>
    <t>1 05 03020 01 0000 110</t>
  </si>
  <si>
    <t>Единый сельскохозяйственный налог (за налоговые периоды, истекшие до 1 января 2011 года)</t>
  </si>
  <si>
    <t xml:space="preserve">1 13 00000 00 0000 000 </t>
  </si>
  <si>
    <t>НАЛОГОВЫЕ И НЕНАЛОГОВЫЕ ДОХОДЫ</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</si>
  <si>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</si>
  <si>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</si>
  <si>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</si>
  <si>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</si>
  <si>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</si>
  <si>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</si>
  <si>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</si>
  <si>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</si>
  <si>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</si>
  <si>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Прочие неналоговые доходы бюджетов городских поселений</t>
  </si>
  <si>
    <t xml:space="preserve">1 06 06000 00 0000 110 </t>
  </si>
  <si>
    <t>Налог на доходы физических лиц с доходов, полученных физическими лицами в соответствии со статьей 228 Налогового кодекса Российской Федерации</t>
  </si>
  <si>
    <t>Земельный налог с физических лиц, обладающих земельным участком, расположенным в границах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</si>
  <si>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</si>
  <si>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1 11 07015 13 0000 120</t>
  </si>
  <si>
    <t>Доходы от перечисления части прибыли государтсвенных и муниципальных унитарных предприятий, остающейся после уплаты налогов и обязательных платежей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</si>
  <si>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</si>
  <si>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Код классификации доходов бюджетов</t>
  </si>
  <si>
    <t>Прочие субсидии</t>
  </si>
  <si>
    <t>Прочие субсидии бюджетам городских поселений</t>
  </si>
  <si>
    <t>182 1 01 02010 01 0000 110</t>
  </si>
  <si>
    <t>182 1 01 02020 01 0000 110</t>
  </si>
  <si>
    <t>182 1 01 02030 01 0000 110</t>
  </si>
  <si>
    <t>182 1 05 03010 01 0000 110</t>
  </si>
  <si>
    <t>182 1 06 01030 13 0000 110</t>
  </si>
  <si>
    <t>182 1 06 06033 13 0000 110</t>
  </si>
  <si>
    <t>182 1 06 06043 13 0000 110</t>
  </si>
  <si>
    <t>916 1 11 05013 13 0000 120</t>
  </si>
  <si>
    <t>916 1 11 05025 13 0000 120</t>
  </si>
  <si>
    <t>916 1 11 09045 13 0000 120</t>
  </si>
  <si>
    <t>916 1 14 02053 13 0000 410</t>
  </si>
  <si>
    <t>916 1 14 06313 13 0000 430</t>
  </si>
  <si>
    <t>916 1 14 06025 13 0000 430</t>
  </si>
  <si>
    <t>914 1 17 05050 13 0000 180</t>
  </si>
  <si>
    <t>916 1 17 05050 13 0000 180</t>
  </si>
  <si>
    <t>918 1 17 05050 13 0000 180</t>
  </si>
  <si>
    <t>Субвенции бюджетам бюджетной системы Российской Федерации</t>
  </si>
  <si>
    <t>Субвенции бюджетам городских поселений на выполнение передаваемых полномочий субъектов Российской Федерации</t>
  </si>
  <si>
    <t>Субвенция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 предусмотренной законом Камчатского края</t>
  </si>
  <si>
    <t>2 02 10000 00 0000 150</t>
  </si>
  <si>
    <t>914 2 02 15001 13 0000 150</t>
  </si>
  <si>
    <t>2 02 25555 00 0000 150</t>
  </si>
  <si>
    <t>914 2 02 25555 13 0000 150</t>
  </si>
  <si>
    <t>2 02 29999 00 0000 150</t>
  </si>
  <si>
    <t>914 2 02 29999 13 0000 150</t>
  </si>
  <si>
    <t>2 02 30000 00 0000 150</t>
  </si>
  <si>
    <t>914 2 02 30024 13 0000 150</t>
  </si>
  <si>
    <t>Субсидии бюджетам бюджетной системы Российской Федерации (межбюджетные субсидии)</t>
  </si>
  <si>
    <t xml:space="preserve">2 02 20000 00 0000 150  </t>
  </si>
  <si>
    <t xml:space="preserve">2 02 20216 00 0000 150  </t>
  </si>
  <si>
    <t xml:space="preserve">914 2 02 20216 13 0000 150  </t>
  </si>
  <si>
    <t>ГП "Безопасная Камчатка" ПП "Профилактика правонарушений, преступлений и повышение безопасности дорожного движения в Камчатском крае" ОМ "Совершенствование организации безопасного движения транспортных средств и пешеходов"</t>
  </si>
  <si>
    <t xml:space="preserve">2 02 25497 00 0000 150  </t>
  </si>
  <si>
    <t xml:space="preserve">914 2 02 25497 13 0000 150  </t>
  </si>
  <si>
    <t>ГП "Безопасная Камчатка" ПП "Профилактика правонарушений, преступлений и повышение безопасности дорожного движения в Камчатском крае" ОМ "Поддержка граждан и их объединений, участвующих в охране общественного порядка, создание условий для деятельности народных дружин"</t>
  </si>
  <si>
    <t xml:space="preserve">Иные межбюджетные трансферты          </t>
  </si>
  <si>
    <t xml:space="preserve">2 02 40000 00 0000 150  </t>
  </si>
  <si>
    <t xml:space="preserve">Прочие межбюджетные трансферты, передаваемые бюджетам городских поселений   </t>
  </si>
  <si>
    <t xml:space="preserve"> 914 2 02 49999 13 0000 150  </t>
  </si>
  <si>
    <t>Дотации бюджетам бюджетной системы Российской Федерации</t>
  </si>
  <si>
    <t>ДОХОДЫ ОТ ОКАЗАНИЯ ПЛАТНЫХ УСЛУГ И КОМПЕНСАЦИИ ЗАТРАТ ГОСУДАРСТВА</t>
  </si>
  <si>
    <t xml:space="preserve">  </t>
  </si>
  <si>
    <t>Прочие доходы от компенсации затрат бюджетов городских поселений</t>
  </si>
  <si>
    <t>915 1 13 02995 13 0000 130</t>
  </si>
  <si>
    <t>915 1 13 02065 13 0000 130</t>
  </si>
  <si>
    <t>Доходы, поступающие в порядке возмещения расходов, понесенных в связи с эксплуатацией имущества городских поселений</t>
  </si>
  <si>
    <t>ГП "Энергоэффективность, развитие энергетики и коммунального хозяйства, обеспечение жителей населенных пунктов Камчатского края коммунальными услугами". ПП "Энергосбережение и повышение энергетической эффективности в Камчатском крае". ОМ "Проведение мероприятий, направленных на ремонт ветхих и аварийных сетей"</t>
  </si>
  <si>
    <t>ГП "Энергоэффективность, развитие энергетики и коммунального хозяйства, обеспечение жителей населенных пунктов Камчатского края коммунальными услугами". ПП "Энергосбережение и повышение энергетической эффективности в Камчатском крае". ОМ "Проведение мероприятий, направленных на приобретение, установку резервных источников электроснабжения на объектах тепло-, водоснабжения и водоотведения"</t>
  </si>
  <si>
    <t>ИМТ на софинансирование выполнения расходных обязательств поселения</t>
  </si>
  <si>
    <t>ИМТ на софинансирование расходов по оплате коммунальных услуг муниципальных учреждений</t>
  </si>
  <si>
    <t>Субсидии бюджетам на реализацию программ формирования современной городской среды</t>
  </si>
  <si>
    <t>Субсидии бюджетам городских поселений на реализацию программ формирования современной городской среды</t>
  </si>
  <si>
    <t>ГП "Обеспечение доступным и комфортным жильем жителей Камчатского края". ПП "Обеспечение жильем молодых семей". ОМ "Предоставление молодым семьям социальных выплат на приобретение жилого помещения или строительство индивидуального жилого дома". Расходы за счет средств федерального бюджета</t>
  </si>
  <si>
    <t>ГП "Формирование современной городской среды в Камчатском крае". ПП "Современная городская среда в Камчатском крае". РП "Формирование комфортной городской среды". Расходы за счет средств федерального бюджета</t>
  </si>
  <si>
    <t>915 1 16 10123 01 0131 140</t>
  </si>
  <si>
    <t>915 1 16 11064 01 0000 140</t>
  </si>
  <si>
    <t>182 1 01 02080 01 0000 110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</si>
  <si>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</si>
  <si>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</si>
  <si>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</si>
  <si>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Дотации бюджетам городских поселений на выравнивание бюджетной обеспеченности из бюджета субъекта Российской Федерации.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</si>
  <si>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</si>
  <si>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</si>
  <si>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реализацию мероприятий по обеспечению жильем молодых семей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</si>
  <si>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</si>
  <si>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</si>
  <si>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</si>
  <si>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тыс. руб.</t>
  </si>
  <si>
    <t xml:space="preserve">916 1 14 06013 13 0000 430  </t>
  </si>
  <si>
    <t xml:space="preserve">915 1 16 02020 02 0000 140  </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</si>
  <si>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</si>
  <si>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 xml:space="preserve">915 1 16 07010 13 0000 140  </t>
  </si>
  <si>
    <t xml:space="preserve">915 1 16 07090 13 0000 140  </t>
  </si>
  <si>
    <t xml:space="preserve">918 1 16 02020 02 0000 140  </t>
  </si>
  <si>
    <t>Годовой объем на 2024 год</t>
  </si>
  <si>
    <t>Годовой объем на 2025 год</t>
  </si>
  <si>
    <t>Доходы бюджета Елизовского городского поселения на 2024-2025 годы</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</si>
  <si>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</si>
  <si>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914 2 02 30022 13 0000 150</t>
  </si>
  <si>
    <t>Субвенции бюджетам городских поселений на предоставление гражданам субсидий на оплату жилого помещения и коммунальных услуг</t>
  </si>
  <si>
    <t>Субвенция на выполнение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</si>
  <si>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 xml:space="preserve">ГП "Обращение с отходами производства и потребления в Камчатском крае" ПП "Ликвидация мест стихийного несанкционированного размещения отходов производства и потребления" ОМ  "Выявление случаев причинения вреда окружающей среде при размещении бесхозяйных отходов шин, покрышек, камер автомобильных и ликвидация последствий такого вреда" </t>
  </si>
  <si>
    <t>ГП "Обращение с отходами производства и потребления в Камчатском крае" ПП "Ликвидация мест стихийного несанкционированного размещения отходов производства и потребления" ОМ "Выявление случаев причинения вреда окружающей среде при размещении бесхозяйственных отходов, в том числе твердых коммунальных отходов, и ликвидация последствий такого вреда"</t>
  </si>
  <si>
    <t>ГП "Обращение с отходами производства и потребления в Камчатском крае" ПП "Развитие комплексной системы обращения с твердыми коммунальными отходами на территории Камчатского края" ОМ "Создание доступной системы накопления (раздельного накопления) отходов, в том числе твердых коммунальных отходов"</t>
  </si>
  <si>
    <t>ГП "Развитие транспортной системы в Камчатском крае". ПП "Развитие дорожного хозяйства". ОМ "Содержание автомобильных дорог общего пользования местного значения"</t>
  </si>
  <si>
    <t>ГП "Формирование современной городской среды в Камчатском крае" ПП "Благоустройство территорий муниципальных образований в Камчатском крае" ОМ "Капитальный ремонт и ремонт автомобильных дорог общего пользования населенных пунктов Камчатского края (в том числе элементов улично-дорожной сети, включая тротуары и парковки), дворовых территорий многоквартирных домов и проездов к ним"</t>
  </si>
  <si>
    <t>ИМТ на финансовое обеспечение переданных Елизовским муниципальным районом полномочий по регулированию на межселенных территориях отношений, связанных с признанием помещений жилыми помещениями, жилых помещений нерпригодными для проживания и многоквартирных домов аварийнными и подлежащими сносу или реконструкции</t>
  </si>
  <si>
    <t xml:space="preserve">ИМТ на финансовое обеспечение переданных полномочий Елизовского муниципального района по регулированию правоотношений, связанных с передачей жилых помещений муниципального жилищного фонда Елизовского муниципального района в собственность граждан в порядке их приватизации </t>
  </si>
  <si>
    <t>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</si>
  <si>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</si>
  <si>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городских поселений на реализацию мероприятий по стимулированию программ развития жилищного строительства субъектов Российской Федерации</t>
  </si>
  <si>
    <t>914 2 02 25021 13 0000 150</t>
  </si>
  <si>
    <t>ГП  "Обеспечение доступным и комфортным жильем жителей Камчатского края". ПП "Стимулирование развития жилищного строительства". РП "Жилье"</t>
  </si>
  <si>
    <t>».</t>
  </si>
  <si>
    <t>182 1 03 02231 01 0000 110</t>
  </si>
  <si>
    <t>182 1 03 02241 01 0000 110</t>
  </si>
  <si>
    <t>182 1 03 02251 01 0000 110</t>
  </si>
  <si>
    <t>182 1 03 02261 01 0000 110</t>
  </si>
  <si>
    <t xml:space="preserve">2 02 20299 00 0000 150  </t>
  </si>
  <si>
    <t xml:space="preserve">914 2 02 20299 13 0000 150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</si>
  <si>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</si>
  <si>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</si>
  <si>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</si>
  <si>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</si>
  <si>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</si>
  <si>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</si>
  <si>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</si>
  <si>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</si>
  <si>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</si>
  <si>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</si>
  <si>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</si>
  <si>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</si>
  <si>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</si>
  <si>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 xml:space="preserve">ГП "Обеспечение доступным и комфортным жильем жителей Камчатского края". ПП "Переселение граждан из аварийных жилых домов и непригодных для проживания жилых помещений". РП "Обеспечение устойчивого сокращения непригодного для проживания жилищного фонда" </t>
  </si>
  <si>
    <t>Субсидии бюджетам на реализацию мероприятий по обеспечению жильем молодых семей</t>
  </si>
  <si>
    <t>ГП "Обеспечение доступным и комфортным жильем жителей Камчатского края". ПП "Обеспечение жильем молодых семей". ОМ "Предоставление молодым семьям социальных выплат на приобретение жилого помещения или строительство индивидуального жилого дома</t>
  </si>
  <si>
    <t>ГП "Формирование современной городской среды в Камчатском крае". ПП "Современная городская среда в Камчатском крае". РП "Формирование комфортной городской среды"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</si>
</sst>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
  </numFmts>
  <fonts count="24" x14ac:knownFonts="1">
    <font>
      <sz val="10"/>
      <name val="Arial Cyr"/>
      <charset val="204"/>
    </font>
    <font>
      <sz val="10"/>
      <name val="Arial Cyr"/>
      <charset val="204"/>
    </font>
    <font>
      <b/>
      <sz val="14"/>
      <name val="Times New Roman"/>
      <family val="1"/>
      <charset val="204"/>
    </font>
    <font>
      <sz val="8"/>
      <name val="Arial Cyr"/>
      <family val="2"/>
      <charset val="204"/>
    </font>
    <font>
      <b/>
      <sz val="10"/>
      <name val="Arial Cyr"/>
      <family val="2"/>
      <charset val="204"/>
    </font>
    <font>
      <b/>
      <sz val="11"/>
      <name val="Times New Roman"/>
      <family val="1"/>
      <charset val="204"/>
    </font>
    <font>
      <sz val="10"/>
      <name val="Arial Cyr"/>
      <family val="2"/>
      <charset val="204"/>
    </font>
    <font>
      <u/>
      <sz val="12"/>
      <name val="Arial Cyr"/>
      <family val="2"/>
      <charset val="204"/>
    </font>
    <font>
      <sz val="10"/>
      <name val="Arial Cyr"/>
      <family val="2"/>
      <charset val="204"/>
    </font>
    <font>
      <sz val="10"/>
      <name val="Arial Cyr"/>
      <charset val="204"/>
    </font>
    <font>
      <sz val="12"/>
      <name val="Times New Roman"/>
      <family val="1"/>
      <charset val="204"/>
    </font>
    <font>
      <b/>
      <sz val="12"/>
      <name val="Times New Roman"/>
      <family val="1"/>
      <charset val="204"/>
    </font>
    <font>
      <sz val="12"/>
      <name val="Arial Cyr"/>
      <family val="2"/>
      <charset val="204"/>
    </font>
    <font>
      <b/>
      <sz val="11"/>
      <name val="Arial Cyr"/>
      <family val="2"/>
      <charset val="204"/>
    </font>
    <font>
      <b/>
      <sz val="10"/>
      <name val="Times New Roman"/>
      <family val="1"/>
      <charset val="204"/>
    </font>
    <font>
      <sz val="11"/>
      <name val="Times New Roman"/>
      <family val="1"/>
      <charset val="204"/>
    </font>
    <font>
      <i/>
      <sz val="12"/>
      <name val="Times New Roman"/>
      <family val="1"/>
      <charset val="204"/>
    </font>
    <font>
      <sz val="11"/>
      <color rgb="FF000000"/>
      <name val="Calibri"/>
      <family val="2"/>
      <scheme val="minor"/>
    </font>
    <font>
      <b/>
      <i/>
      <sz val="12"/>
      <name val="Times New Roman"/>
      <family val="1"/>
      <charset val="204"/>
    </font>
    <font>
      <i/>
      <sz val="11"/>
      <name val="Times New Roman"/>
      <family val="1"/>
      <charset val="204"/>
    </font>
    <font>
      <sz val="8"/>
      <name val="Arial"/>
      <family val="2"/>
    </font>
    <font>
      <sz val="12"/>
      <color theme="1"/>
      <name val="Times New Roman"/>
      <family val="1"/>
      <charset val="204"/>
    </font>
    <font>
      <sz val="9"/>
      <color indexed="81"/>
      <name val="Tahoma"/>
      <family val="2"/>
      <charset val="204"/>
    </font>
    <font>
      <b/>
      <sz val="9"/>
      <color indexed="81"/>
      <name val="Tahoma"/>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7" fillId="0" borderId="0"/>
    <xf numFmtId="0" fontId="20" fillId="0" borderId="0"/>
  </cellStyleXfs>
  <cellXfs count="118">
    <xf numFmtId="0" fontId="0" fillId="0" borderId="0" xfId="0"/>
    <xf numFmtId="0" fontId="4" fillId="0" borderId="0" xfId="0" applyFont="1" applyFill="1"/>
    <xf numFmtId="0" fontId="1" fillId="0" borderId="0" xfId="0" applyFont="1" applyFill="1" applyAlignment="1">
      <alignment vertical="center"/>
    </xf>
    <xf numFmtId="0" fontId="6" fillId="0" borderId="0" xfId="0" applyFont="1" applyFill="1"/>
    <xf numFmtId="0" fontId="9" fillId="0" borderId="0" xfId="0" applyFont="1" applyFill="1"/>
    <xf numFmtId="0" fontId="6" fillId="0" borderId="0" xfId="0" applyFont="1" applyFill="1" applyAlignment="1">
      <alignment vertical="center"/>
    </xf>
    <xf numFmtId="0" fontId="7" fillId="0" borderId="0" xfId="0" applyFont="1" applyFill="1" applyAlignment="1">
      <alignment horizontal="right"/>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3" fillId="0" borderId="0" xfId="0" applyFont="1" applyFill="1"/>
    <xf numFmtId="0" fontId="11" fillId="0" borderId="1" xfId="0" applyFont="1" applyFill="1" applyBorder="1" applyAlignment="1">
      <alignment horizontal="left" vertical="center" wrapText="1"/>
    </xf>
    <xf numFmtId="0" fontId="14" fillId="0" borderId="0" xfId="0" applyFont="1" applyFill="1" applyAlignment="1">
      <alignment horizontal="left"/>
    </xf>
    <xf numFmtId="164" fontId="14" fillId="0" borderId="0" xfId="0" applyNumberFormat="1" applyFont="1" applyFill="1" applyAlignment="1">
      <alignment horizontal="left"/>
    </xf>
    <xf numFmtId="0" fontId="12" fillId="0" borderId="0" xfId="0" applyFont="1" applyFill="1" applyBorder="1" applyAlignment="1">
      <alignment vertical="center"/>
    </xf>
    <xf numFmtId="0" fontId="12" fillId="0" borderId="0" xfId="0" applyFont="1" applyFill="1" applyBorder="1"/>
    <xf numFmtId="0" fontId="11" fillId="0" borderId="2" xfId="0" applyFont="1" applyFill="1" applyBorder="1" applyAlignment="1">
      <alignment horizontal="center" vertical="center" wrapText="1"/>
    </xf>
    <xf numFmtId="164" fontId="11" fillId="0" borderId="1" xfId="0" applyNumberFormat="1" applyFont="1" applyFill="1" applyBorder="1" applyAlignment="1">
      <alignment horizontal="right" vertical="center"/>
    </xf>
    <xf numFmtId="0" fontId="16"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justify" vertical="center" wrapText="1"/>
    </xf>
    <xf numFmtId="0" fontId="10" fillId="0" borderId="1" xfId="0" applyNumberFormat="1" applyFont="1" applyFill="1" applyBorder="1" applyAlignment="1">
      <alignment horizontal="justify" vertical="center" wrapText="1"/>
    </xf>
    <xf numFmtId="0" fontId="7" fillId="0" borderId="0" xfId="0" applyFont="1" applyFill="1" applyAlignment="1">
      <alignment horizontal="right"/>
    </xf>
    <xf numFmtId="164" fontId="11" fillId="0" borderId="1" xfId="0" applyNumberFormat="1" applyFont="1" applyFill="1" applyBorder="1" applyAlignment="1">
      <alignment vertical="center"/>
    </xf>
    <xf numFmtId="164" fontId="11" fillId="2" borderId="1" xfId="0" applyNumberFormat="1" applyFont="1" applyFill="1" applyBorder="1" applyAlignment="1">
      <alignment horizontal="right" vertical="center"/>
    </xf>
    <xf numFmtId="0" fontId="10" fillId="2" borderId="2"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6" fillId="2" borderId="4"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4" fillId="0" borderId="0" xfId="0" applyFont="1" applyFill="1" applyAlignment="1">
      <alignment horizontal="right"/>
    </xf>
    <xf numFmtId="164" fontId="15" fillId="0" borderId="1" xfId="0" applyNumberFormat="1" applyFont="1" applyFill="1" applyBorder="1" applyAlignment="1">
      <alignment horizontal="right" vertical="center"/>
    </xf>
    <xf numFmtId="164" fontId="10" fillId="2" borderId="1" xfId="0" applyNumberFormat="1" applyFont="1" applyFill="1" applyBorder="1" applyAlignment="1">
      <alignment horizontal="right" vertical="center"/>
    </xf>
    <xf numFmtId="164" fontId="5" fillId="2" borderId="1" xfId="0" applyNumberFormat="1" applyFont="1" applyFill="1" applyBorder="1" applyAlignment="1">
      <alignment horizontal="right" vertical="center"/>
    </xf>
    <xf numFmtId="49" fontId="2" fillId="0" borderId="0" xfId="0" applyNumberFormat="1" applyFont="1" applyFill="1" applyAlignment="1">
      <alignment horizontal="center" wrapText="1"/>
    </xf>
    <xf numFmtId="0" fontId="11" fillId="2" borderId="5" xfId="0" applyFont="1" applyFill="1" applyBorder="1" applyAlignment="1">
      <alignment horizontal="center" vertical="center" wrapText="1"/>
    </xf>
    <xf numFmtId="164" fontId="11" fillId="0" borderId="5" xfId="0" applyNumberFormat="1" applyFont="1" applyFill="1" applyBorder="1" applyAlignment="1">
      <alignment horizontal="right" vertical="center"/>
    </xf>
    <xf numFmtId="164" fontId="11" fillId="2" borderId="5" xfId="0" applyNumberFormat="1" applyFont="1" applyFill="1" applyBorder="1" applyAlignment="1">
      <alignment horizontal="right" vertical="center"/>
    </xf>
    <xf numFmtId="164" fontId="10" fillId="2" borderId="5" xfId="0" applyNumberFormat="1" applyFont="1" applyFill="1" applyBorder="1" applyAlignment="1">
      <alignment horizontal="right" vertical="center"/>
    </xf>
    <xf numFmtId="164" fontId="5" fillId="2" borderId="5" xfId="0" applyNumberFormat="1" applyFont="1" applyFill="1" applyBorder="1" applyAlignment="1">
      <alignment horizontal="right" vertical="center"/>
    </xf>
    <xf numFmtId="164" fontId="15" fillId="0" borderId="5" xfId="0" applyNumberFormat="1" applyFont="1" applyFill="1" applyBorder="1" applyAlignment="1">
      <alignment horizontal="right" vertical="center"/>
    </xf>
    <xf numFmtId="164" fontId="11" fillId="0" borderId="5" xfId="0" applyNumberFormat="1" applyFont="1" applyFill="1" applyBorder="1" applyAlignment="1">
      <alignment vertical="center"/>
    </xf>
    <xf numFmtId="0" fontId="10" fillId="2" borderId="1" xfId="0" applyFont="1" applyFill="1" applyBorder="1" applyAlignment="1">
      <alignment horizontal="justify" vertical="center" wrapText="1"/>
    </xf>
    <xf numFmtId="0" fontId="6" fillId="2" borderId="0" xfId="0" applyFont="1" applyFill="1"/>
    <xf numFmtId="164" fontId="6" fillId="2" borderId="0" xfId="0" applyNumberFormat="1" applyFont="1" applyFill="1"/>
    <xf numFmtId="0" fontId="6" fillId="2" borderId="0" xfId="0" applyFont="1" applyFill="1" applyBorder="1" applyAlignment="1">
      <alignment horizontal="center" vertical="center" wrapText="1"/>
    </xf>
    <xf numFmtId="0" fontId="11" fillId="2" borderId="1" xfId="0" applyFont="1" applyFill="1" applyBorder="1" applyAlignment="1">
      <alignment horizontal="justify" vertical="center" wrapText="1"/>
    </xf>
    <xf numFmtId="0" fontId="4" fillId="2" borderId="0" xfId="0" applyFont="1" applyFill="1"/>
    <xf numFmtId="164" fontId="4" fillId="2" borderId="0" xfId="0" applyNumberFormat="1" applyFont="1" applyFill="1"/>
    <xf numFmtId="164" fontId="0" fillId="2" borderId="0" xfId="0" applyNumberFormat="1" applyFont="1" applyFill="1"/>
    <xf numFmtId="0" fontId="14" fillId="2" borderId="0" xfId="0" applyFont="1" applyFill="1" applyAlignment="1">
      <alignment horizontal="left"/>
    </xf>
    <xf numFmtId="0" fontId="14" fillId="2" borderId="1" xfId="0" applyFont="1" applyFill="1" applyBorder="1" applyAlignment="1">
      <alignment horizontal="left"/>
    </xf>
    <xf numFmtId="0" fontId="8" fillId="2" borderId="0" xfId="0" applyFont="1" applyFill="1"/>
    <xf numFmtId="164" fontId="8" fillId="2" borderId="0" xfId="0" applyNumberFormat="1" applyFont="1" applyFill="1"/>
    <xf numFmtId="0" fontId="9" fillId="2" borderId="0" xfId="0" applyFont="1" applyFill="1"/>
    <xf numFmtId="164" fontId="9" fillId="2" borderId="0" xfId="0" applyNumberFormat="1" applyFont="1" applyFill="1"/>
    <xf numFmtId="0" fontId="5" fillId="2" borderId="0" xfId="0" applyFont="1" applyFill="1" applyAlignment="1">
      <alignment horizontal="left" wrapText="1"/>
    </xf>
    <xf numFmtId="0" fontId="14" fillId="2" borderId="0" xfId="0" applyFont="1" applyFill="1" applyBorder="1" applyAlignment="1">
      <alignment wrapText="1"/>
    </xf>
    <xf numFmtId="0" fontId="14" fillId="2" borderId="0" xfId="0" applyFont="1" applyFill="1" applyAlignment="1"/>
    <xf numFmtId="0" fontId="9" fillId="2" borderId="0" xfId="0" applyFont="1" applyFill="1" applyAlignment="1">
      <alignment vertical="center"/>
    </xf>
    <xf numFmtId="0" fontId="5" fillId="2" borderId="0" xfId="0" applyFont="1" applyFill="1" applyAlignment="1">
      <alignment horizontal="center"/>
    </xf>
    <xf numFmtId="2" fontId="5" fillId="2" borderId="0" xfId="0" applyNumberFormat="1" applyFont="1" applyFill="1" applyAlignment="1">
      <alignment horizontal="center"/>
    </xf>
    <xf numFmtId="0" fontId="0" fillId="2" borderId="0" xfId="0" applyFont="1" applyFill="1" applyAlignment="1">
      <alignment horizontal="center" vertical="center" wrapText="1"/>
    </xf>
    <xf numFmtId="0" fontId="0" fillId="2" borderId="0" xfId="0" applyFill="1" applyAlignment="1">
      <alignment horizontal="center" vertical="center" wrapText="1"/>
    </xf>
    <xf numFmtId="0" fontId="10" fillId="2" borderId="2" xfId="0" applyFont="1" applyFill="1" applyBorder="1" applyAlignment="1">
      <alignment horizontal="justify" vertical="center" wrapText="1"/>
    </xf>
    <xf numFmtId="0" fontId="11" fillId="2" borderId="1" xfId="2" applyNumberFormat="1" applyFont="1" applyFill="1" applyBorder="1" applyAlignment="1">
      <alignment vertical="center" wrapText="1"/>
    </xf>
    <xf numFmtId="0" fontId="11" fillId="2" borderId="4" xfId="2" applyNumberFormat="1" applyFont="1" applyFill="1" applyBorder="1" applyAlignment="1">
      <alignment vertical="center" wrapText="1"/>
    </xf>
    <xf numFmtId="0" fontId="10" fillId="2" borderId="4" xfId="0" applyFont="1" applyFill="1" applyBorder="1" applyAlignment="1">
      <alignment horizontal="justify" vertical="center" wrapText="1"/>
    </xf>
    <xf numFmtId="0" fontId="16" fillId="2" borderId="1" xfId="0" applyFont="1" applyFill="1" applyBorder="1" applyAlignment="1">
      <alignment horizontal="justify"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justify" vertical="center" wrapText="1"/>
    </xf>
    <xf numFmtId="164" fontId="11" fillId="3" borderId="5" xfId="0" applyNumberFormat="1" applyFont="1" applyFill="1" applyBorder="1" applyAlignment="1">
      <alignment horizontal="right" vertical="center"/>
    </xf>
    <xf numFmtId="164" fontId="11" fillId="3" borderId="1" xfId="0" applyNumberFormat="1" applyFont="1" applyFill="1" applyBorder="1" applyAlignment="1">
      <alignment horizontal="right" vertical="center"/>
    </xf>
    <xf numFmtId="164" fontId="21" fillId="0" borderId="5" xfId="0" applyNumberFormat="1" applyFont="1" applyFill="1" applyBorder="1" applyAlignment="1">
      <alignment horizontal="right" vertical="center"/>
    </xf>
    <xf numFmtId="164" fontId="21" fillId="0" borderId="1" xfId="0" applyNumberFormat="1" applyFont="1" applyFill="1" applyBorder="1" applyAlignment="1">
      <alignment horizontal="right" vertical="center"/>
    </xf>
    <xf numFmtId="164" fontId="10" fillId="0" borderId="5" xfId="0" applyNumberFormat="1" applyFont="1" applyFill="1" applyBorder="1" applyAlignment="1">
      <alignment horizontal="right" vertical="center"/>
    </xf>
    <xf numFmtId="164" fontId="10" fillId="0" borderId="1" xfId="0" applyNumberFormat="1" applyFont="1" applyFill="1" applyBorder="1" applyAlignment="1">
      <alignment horizontal="right" vertical="center"/>
    </xf>
    <xf numFmtId="164" fontId="11" fillId="0" borderId="5" xfId="2" applyNumberFormat="1" applyFont="1" applyFill="1" applyBorder="1" applyAlignment="1">
      <alignment horizontal="right" vertical="center" wrapText="1"/>
    </xf>
    <xf numFmtId="164" fontId="11" fillId="0" borderId="1" xfId="2" applyNumberFormat="1" applyFont="1" applyFill="1" applyBorder="1" applyAlignment="1">
      <alignment horizontal="right" vertical="center" wrapText="1"/>
    </xf>
    <xf numFmtId="164" fontId="16" fillId="0" borderId="1" xfId="0" applyNumberFormat="1" applyFont="1" applyFill="1" applyBorder="1" applyAlignment="1">
      <alignment horizontal="right" vertical="center"/>
    </xf>
    <xf numFmtId="164" fontId="16" fillId="0" borderId="5" xfId="0" applyNumberFormat="1" applyFont="1" applyFill="1" applyBorder="1" applyAlignment="1">
      <alignment horizontal="right" vertical="center"/>
    </xf>
    <xf numFmtId="164" fontId="18" fillId="0" borderId="5" xfId="0" applyNumberFormat="1" applyFont="1" applyFill="1" applyBorder="1" applyAlignment="1">
      <alignment horizontal="right" vertical="center"/>
    </xf>
    <xf numFmtId="164" fontId="18" fillId="0" borderId="1" xfId="0" applyNumberFormat="1" applyFont="1" applyFill="1" applyBorder="1" applyAlignment="1">
      <alignment horizontal="right" vertical="center"/>
    </xf>
    <xf numFmtId="164" fontId="11" fillId="0" borderId="5" xfId="0" applyNumberFormat="1" applyFont="1" applyFill="1" applyBorder="1" applyAlignment="1">
      <alignment horizontal="right" vertical="center" wrapText="1"/>
    </xf>
    <xf numFmtId="164" fontId="11" fillId="0" borderId="1" xfId="0" applyNumberFormat="1" applyFont="1" applyFill="1" applyBorder="1" applyAlignment="1">
      <alignment horizontal="right" vertical="center" wrapText="1"/>
    </xf>
    <xf numFmtId="164" fontId="10" fillId="0" borderId="5" xfId="0" applyNumberFormat="1" applyFont="1" applyFill="1" applyBorder="1" applyAlignment="1">
      <alignment horizontal="right" vertical="center" wrapText="1"/>
    </xf>
    <xf numFmtId="164" fontId="16" fillId="0" borderId="5" xfId="0" applyNumberFormat="1" applyFont="1" applyFill="1" applyBorder="1" applyAlignment="1">
      <alignment horizontal="right" vertical="center" wrapText="1"/>
    </xf>
    <xf numFmtId="164" fontId="16" fillId="0" borderId="1" xfId="0" applyNumberFormat="1" applyFont="1" applyFill="1" applyBorder="1" applyAlignment="1">
      <alignment horizontal="right" vertical="center" wrapText="1"/>
    </xf>
    <xf numFmtId="164" fontId="19" fillId="0" borderId="1" xfId="0" applyNumberFormat="1" applyFont="1" applyFill="1" applyBorder="1" applyAlignment="1">
      <alignment horizontal="right" vertical="center"/>
    </xf>
    <xf numFmtId="164" fontId="10" fillId="0" borderId="1" xfId="0" applyNumberFormat="1" applyFont="1" applyFill="1" applyBorder="1" applyAlignment="1">
      <alignment horizontal="right" vertical="center" wrapText="1"/>
    </xf>
    <xf numFmtId="0" fontId="19" fillId="0" borderId="1" xfId="0" applyFont="1" applyFill="1" applyBorder="1" applyAlignment="1">
      <alignment horizontal="left" vertical="center" wrapText="1"/>
    </xf>
    <xf numFmtId="0" fontId="10" fillId="0" borderId="0" xfId="0" applyFont="1" applyFill="1"/>
    <xf numFmtId="0" fontId="6" fillId="2" borderId="0" xfId="0" applyFont="1" applyFill="1" applyBorder="1" applyAlignment="1">
      <alignment horizontal="center" vertical="center" wrapText="1"/>
    </xf>
    <xf numFmtId="165" fontId="10" fillId="0" borderId="1" xfId="0" applyNumberFormat="1" applyFont="1" applyFill="1" applyBorder="1" applyAlignment="1">
      <alignment horizontal="justify" vertical="center" wrapText="1"/>
    </xf>
    <xf numFmtId="0" fontId="10" fillId="0" borderId="1" xfId="0" applyFont="1" applyFill="1" applyBorder="1" applyAlignment="1">
      <alignment horizontal="justify" vertical="top" wrapText="1"/>
    </xf>
    <xf numFmtId="0" fontId="0" fillId="2" borderId="0" xfId="0" applyFill="1" applyBorder="1" applyAlignment="1">
      <alignment horizontal="center" vertical="center" wrapText="1"/>
    </xf>
    <xf numFmtId="0" fontId="9" fillId="2" borderId="0" xfId="0" applyFont="1" applyFill="1" applyBorder="1" applyAlignment="1">
      <alignment horizontal="center" vertical="center" wrapText="1"/>
    </xf>
    <xf numFmtId="49" fontId="2" fillId="0" borderId="0" xfId="0" applyNumberFormat="1" applyFont="1" applyFill="1" applyAlignment="1">
      <alignment horizontal="center" wrapText="1"/>
    </xf>
    <xf numFmtId="0" fontId="15"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6" fillId="2" borderId="0" xfId="0" applyFont="1" applyFill="1" applyAlignment="1">
      <alignment horizontal="center" vertical="center" wrapText="1"/>
    </xf>
    <xf numFmtId="0" fontId="8" fillId="2" borderId="0" xfId="0" applyFont="1" applyFill="1" applyAlignment="1">
      <alignment horizontal="center" vertical="center" wrapText="1"/>
    </xf>
    <xf numFmtId="0" fontId="0" fillId="2" borderId="0" xfId="0" applyNumberFormat="1" applyFont="1" applyFill="1" applyBorder="1" applyAlignment="1">
      <alignment horizontal="center" vertical="center" wrapText="1"/>
    </xf>
  </cellXfs>
  <cellStyles count="3">
    <cellStyle name="Normal" xfId="1"/>
    <cellStyle name="Обычный" xfId="0" builtinId="0"/>
    <cellStyle name="Обычный_Приложение 3" xfId="2"/>
  </cellStyles>
  <dxfs count="0"/>
  <tableStyles count="0" defaultTableStyle="TableStyleMedium9" defaultPivotStyle="PivotStyleLight16"/>
  <colors>
    <mruColors>
      <color rgb="FFCC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2209800</xdr:colOff>
      <xdr:row>0</xdr:row>
      <xdr:rowOff>0</xdr:rowOff>
    </xdr:from>
    <xdr:to>
      <xdr:col>2</xdr:col>
      <xdr:colOff>0</xdr:colOff>
      <xdr:row>0</xdr:row>
      <xdr:rowOff>0</xdr:rowOff>
    </xdr:to>
    <xdr:sp macro="" textlink="">
      <xdr:nvSpPr>
        <xdr:cNvPr id="4859" name="Text Box 1">
          <a:extLst>
            <a:ext uri="{FF2B5EF4-FFF2-40B4-BE49-F238E27FC236}">
              <a16:creationId xmlns="" xmlns:a16="http://schemas.microsoft.com/office/drawing/2014/main" id="{00000000-0008-0000-0000-0000FB120000}"/>
            </a:ext>
          </a:extLst>
        </xdr:cNvPr>
        <xdr:cNvSpPr txBox="1">
          <a:spLocks noChangeArrowheads="1"/>
        </xdr:cNvSpPr>
      </xdr:nvSpPr>
      <xdr:spPr bwMode="auto">
        <a:xfrm>
          <a:off x="4076700" y="0"/>
          <a:ext cx="6057900" cy="0"/>
        </a:xfrm>
        <a:prstGeom prst="rect">
          <a:avLst/>
        </a:prstGeom>
        <a:noFill/>
        <a:ln w="9525">
          <a:noFill/>
          <a:miter lim="800000"/>
          <a:headEnd/>
          <a:tailEnd/>
        </a:ln>
      </xdr:spPr>
    </xdr:sp>
    <xdr:clientData/>
  </xdr:twoCellAnchor>
  <xdr:twoCellAnchor>
    <xdr:from>
      <xdr:col>1</xdr:col>
      <xdr:colOff>2362200</xdr:colOff>
      <xdr:row>1</xdr:row>
      <xdr:rowOff>0</xdr:rowOff>
    </xdr:from>
    <xdr:to>
      <xdr:col>4</xdr:col>
      <xdr:colOff>10885</xdr:colOff>
      <xdr:row>4</xdr:row>
      <xdr:rowOff>9707</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4521200" y="0"/>
          <a:ext cx="7668985" cy="25370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ru-RU" sz="1200" b="0" i="0">
              <a:solidFill>
                <a:schemeClr val="dk1"/>
              </a:solidFill>
              <a:latin typeface="Times New Roman" pitchFamily="18" charset="0"/>
              <a:ea typeface="+mn-ea"/>
              <a:cs typeface="Times New Roman" pitchFamily="18" charset="0"/>
            </a:rPr>
            <a:t>Приложение 2</a:t>
          </a:r>
          <a:r>
            <a:rPr lang="ru-RU" sz="1200">
              <a:solidFill>
                <a:schemeClr val="dk1"/>
              </a:solidFill>
              <a:latin typeface="Times New Roman" pitchFamily="18" charset="0"/>
              <a:ea typeface="+mn-ea"/>
              <a:cs typeface="Times New Roman" pitchFamily="18" charset="0"/>
            </a:rPr>
            <a:t> </a:t>
          </a:r>
        </a:p>
        <a:p>
          <a:pPr algn="r"/>
          <a:r>
            <a:rPr lang="ru-RU" sz="1200" b="0">
              <a:solidFill>
                <a:schemeClr val="dk1"/>
              </a:solidFill>
              <a:latin typeface="Times New Roman" pitchFamily="18" charset="0"/>
              <a:ea typeface="+mn-ea"/>
              <a:cs typeface="Times New Roman" pitchFamily="18" charset="0"/>
            </a:rPr>
            <a:t>к  муниципальному нормативному правовому акту от 14 сентября 2023  №</a:t>
          </a:r>
          <a:r>
            <a:rPr lang="ru-RU" sz="1200" b="0" baseline="0">
              <a:solidFill>
                <a:schemeClr val="dk1"/>
              </a:solidFill>
              <a:latin typeface="Times New Roman" pitchFamily="18" charset="0"/>
              <a:ea typeface="+mn-ea"/>
              <a:cs typeface="Times New Roman" pitchFamily="18" charset="0"/>
            </a:rPr>
            <a:t> 116 </a:t>
          </a:r>
          <a:r>
            <a:rPr lang="ru-RU" sz="1200" b="0">
              <a:solidFill>
                <a:schemeClr val="dk1"/>
              </a:solidFill>
              <a:latin typeface="Times New Roman" pitchFamily="18" charset="0"/>
              <a:ea typeface="+mn-ea"/>
              <a:cs typeface="Times New Roman" pitchFamily="18" charset="0"/>
            </a:rPr>
            <a:t>-НПА </a:t>
          </a:r>
        </a:p>
        <a:p>
          <a:pPr algn="r"/>
          <a:r>
            <a:rPr lang="ru-RU" sz="1200" b="0">
              <a:solidFill>
                <a:schemeClr val="dk1"/>
              </a:solidFill>
              <a:latin typeface="Times New Roman" pitchFamily="18" charset="0"/>
              <a:ea typeface="+mn-ea"/>
              <a:cs typeface="Times New Roman" pitchFamily="18" charset="0"/>
            </a:rPr>
            <a:t>«О внесении изменений в муниципальный нормативный правовой акт «О бюджете Елизовского городского поселения  на 2023 год  и плановый период 2024-2025 годов» от 21.12.2022 № 60-НПА,  принятому Решением Собрания депутатов </a:t>
          </a:r>
        </a:p>
        <a:p>
          <a:pPr algn="r"/>
          <a:r>
            <a:rPr lang="ru-RU" sz="1200" b="0">
              <a:solidFill>
                <a:schemeClr val="dk1"/>
              </a:solidFill>
              <a:latin typeface="Times New Roman" pitchFamily="18" charset="0"/>
              <a:ea typeface="+mn-ea"/>
              <a:cs typeface="Times New Roman" pitchFamily="18" charset="0"/>
            </a:rPr>
            <a:t>Елизовского  городского поселения от 21.12.2022 № 224»</a:t>
          </a:r>
          <a:endParaRPr lang="ru-RU" sz="1200" b="0" i="0" u="none" strike="noStrike">
            <a:solidFill>
              <a:schemeClr val="dk1"/>
            </a:solidFill>
            <a:latin typeface="Times New Roman" pitchFamily="18" charset="0"/>
            <a:ea typeface="+mn-ea"/>
            <a:cs typeface="Times New Roman" pitchFamily="18" charset="0"/>
          </a:endParaRPr>
        </a:p>
        <a:p>
          <a:pPr algn="r"/>
          <a:endParaRPr lang="ru-RU" sz="1200" b="0" i="0" u="none" strike="noStrike">
            <a:solidFill>
              <a:schemeClr val="dk1"/>
            </a:solidFill>
            <a:latin typeface="Times New Roman" pitchFamily="18" charset="0"/>
            <a:ea typeface="+mn-ea"/>
            <a:cs typeface="Times New Roman" pitchFamily="18" charset="0"/>
          </a:endParaRPr>
        </a:p>
        <a:p>
          <a:pPr algn="r"/>
          <a:r>
            <a:rPr lang="ru-RU" sz="1200" b="0">
              <a:solidFill>
                <a:schemeClr val="dk1"/>
              </a:solidFill>
              <a:latin typeface="Times New Roman" pitchFamily="18" charset="0"/>
              <a:ea typeface="+mn-ea"/>
              <a:cs typeface="Times New Roman" pitchFamily="18" charset="0"/>
            </a:rPr>
            <a:t>«</a:t>
          </a:r>
          <a:r>
            <a:rPr lang="ru-RU" sz="1200" b="0" i="0" u="none" strike="noStrike">
              <a:solidFill>
                <a:schemeClr val="dk1"/>
              </a:solidFill>
              <a:latin typeface="Times New Roman" pitchFamily="18" charset="0"/>
              <a:ea typeface="+mn-ea"/>
              <a:cs typeface="Times New Roman" pitchFamily="18" charset="0"/>
            </a:rPr>
            <a:t>Приложение 1</a:t>
          </a:r>
          <a:r>
            <a:rPr lang="ru-RU" sz="1200" b="0" i="0" baseline="30000">
              <a:solidFill>
                <a:schemeClr val="dk1"/>
              </a:solidFill>
              <a:latin typeface="Times New Roman" pitchFamily="18" charset="0"/>
              <a:ea typeface="+mn-ea"/>
              <a:cs typeface="Times New Roman" pitchFamily="18" charset="0"/>
            </a:rPr>
            <a:t>1</a:t>
          </a:r>
          <a:r>
            <a:rPr lang="ru-RU" sz="1200">
              <a:solidFill>
                <a:schemeClr val="dk1"/>
              </a:solidFill>
              <a:latin typeface="Times New Roman" pitchFamily="18" charset="0"/>
              <a:ea typeface="+mn-ea"/>
              <a:cs typeface="Times New Roman" pitchFamily="18" charset="0"/>
            </a:rPr>
            <a:t> </a:t>
          </a:r>
          <a:endParaRPr lang="ru-RU" sz="1200">
            <a:latin typeface="Times New Roman" pitchFamily="18" charset="0"/>
            <a:cs typeface="Times New Roman" pitchFamily="18" charset="0"/>
          </a:endParaRPr>
        </a:p>
        <a:p>
          <a:pPr algn="r"/>
          <a:r>
            <a:rPr lang="ru-RU" sz="1200" b="0">
              <a:solidFill>
                <a:schemeClr val="dk1"/>
              </a:solidFill>
              <a:latin typeface="Times New Roman" pitchFamily="18" charset="0"/>
              <a:ea typeface="+mn-ea"/>
              <a:cs typeface="Times New Roman" pitchFamily="18" charset="0"/>
            </a:rPr>
            <a:t>к   муниципальному нормативному правовому акту от  21 декабря 2022 года № 60 -НПА </a:t>
          </a:r>
        </a:p>
        <a:p>
          <a:pPr algn="r"/>
          <a:r>
            <a:rPr lang="ru-RU" sz="1200" b="0">
              <a:solidFill>
                <a:schemeClr val="dk1"/>
              </a:solidFill>
              <a:latin typeface="Times New Roman" pitchFamily="18" charset="0"/>
              <a:ea typeface="+mn-ea"/>
              <a:cs typeface="Times New Roman" pitchFamily="18" charset="0"/>
            </a:rPr>
            <a:t>«О бюджете Елизовского городского поселения на 2023 год и плановый период 2024-2025 годов», </a:t>
          </a:r>
        </a:p>
        <a:p>
          <a:pPr algn="r"/>
          <a:r>
            <a:rPr lang="ru-RU" sz="1200" b="0">
              <a:solidFill>
                <a:schemeClr val="dk1"/>
              </a:solidFill>
              <a:latin typeface="Times New Roman" pitchFamily="18" charset="0"/>
              <a:ea typeface="+mn-ea"/>
              <a:cs typeface="Times New Roman" pitchFamily="18" charset="0"/>
            </a:rPr>
            <a:t>принятому Решением Собрания депутатов Елизовского городского поселения от  21 декабря 2022 года  № 224»</a:t>
          </a:r>
          <a:endParaRPr lang="ru-RU" sz="1200">
            <a:solidFill>
              <a:schemeClr val="dk1"/>
            </a:solidFill>
            <a:latin typeface="Times New Roman" pitchFamily="18" charset="0"/>
            <a:ea typeface="+mn-ea"/>
            <a:cs typeface="Times New Roman"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04"/>
  <sheetViews>
    <sheetView tabSelected="1" topLeftCell="A87" zoomScaleSheetLayoutView="100" workbookViewId="0">
      <selection activeCell="A2" sqref="A2:E101"/>
    </sheetView>
  </sheetViews>
  <sheetFormatPr defaultColWidth="8.85546875" defaultRowHeight="12.75" x14ac:dyDescent="0.2"/>
  <cols>
    <col min="1" max="1" width="31.5703125" style="5" customWidth="1"/>
    <col min="2" max="2" width="102.85546875" style="3" customWidth="1"/>
    <col min="3" max="4" width="20.5703125" style="13" customWidth="1"/>
    <col min="5" max="5" width="17.5703125" style="4" customWidth="1"/>
    <col min="6" max="6" width="21.85546875" style="4" customWidth="1"/>
    <col min="7" max="8" width="8.85546875" style="4" customWidth="1"/>
    <col min="9" max="9" width="129.85546875" style="4" customWidth="1"/>
    <col min="10" max="16384" width="8.85546875" style="4"/>
  </cols>
  <sheetData>
    <row r="1" spans="1:9" ht="15" hidden="1" customHeight="1" x14ac:dyDescent="0.2">
      <c r="A1" s="2"/>
      <c r="B1" s="32"/>
    </row>
    <row r="2" spans="1:9" ht="98.45" customHeight="1" x14ac:dyDescent="0.2">
      <c r="A2" s="2"/>
      <c r="B2" s="6"/>
    </row>
    <row r="3" spans="1:9" ht="62.25" customHeight="1" x14ac:dyDescent="0.2"/>
    <row r="4" spans="1:9" ht="39" customHeight="1" x14ac:dyDescent="0.2"/>
    <row r="5" spans="1:9" ht="27.75" customHeight="1" x14ac:dyDescent="0.3">
      <c r="A5" s="111" t="s">
        <v>130</v>
      </c>
      <c r="B5" s="111"/>
      <c r="C5" s="111"/>
      <c r="D5" s="48"/>
    </row>
    <row r="6" spans="1:9" x14ac:dyDescent="0.2">
      <c r="C6" s="44"/>
      <c r="D6" s="44" t="s">
        <v>121</v>
      </c>
    </row>
    <row r="7" spans="1:9" s="11" customFormat="1" ht="61.5" customHeight="1" x14ac:dyDescent="0.25">
      <c r="A7" s="21" t="s">
        <v>51</v>
      </c>
      <c r="B7" s="17" t="s">
        <v>15</v>
      </c>
      <c r="C7" s="49" t="s">
        <v>128</v>
      </c>
      <c r="D7" s="28" t="s">
        <v>129</v>
      </c>
    </row>
    <row r="8" spans="1:9" s="1" customFormat="1" ht="15.75" x14ac:dyDescent="0.2">
      <c r="A8" s="28" t="s">
        <v>3</v>
      </c>
      <c r="B8" s="12" t="s">
        <v>33</v>
      </c>
      <c r="C8" s="50">
        <f>C9+C17+C23+C27+C34+C54+C42+C47+C39</f>
        <v>453500.51794999989</v>
      </c>
      <c r="D8" s="18">
        <f>D9+D17+D23+D27+D34+D54+D42+D47+D39</f>
        <v>473887.67531000002</v>
      </c>
    </row>
    <row r="9" spans="1:9" s="1" customFormat="1" ht="15.75" x14ac:dyDescent="0.2">
      <c r="A9" s="28" t="s">
        <v>4</v>
      </c>
      <c r="B9" s="8" t="s">
        <v>5</v>
      </c>
      <c r="C9" s="50">
        <f>C10</f>
        <v>282102</v>
      </c>
      <c r="D9" s="18">
        <f>D10</f>
        <v>296207</v>
      </c>
    </row>
    <row r="10" spans="1:9" s="1" customFormat="1" ht="15.75" x14ac:dyDescent="0.2">
      <c r="A10" s="28" t="s">
        <v>6</v>
      </c>
      <c r="B10" s="8" t="s">
        <v>7</v>
      </c>
      <c r="C10" s="50">
        <f>SUM(C11:C16)</f>
        <v>282102</v>
      </c>
      <c r="D10" s="18">
        <f>SUM(D11:D16)</f>
        <v>296207</v>
      </c>
    </row>
    <row r="11" spans="1:9" s="57" customFormat="1" ht="63" x14ac:dyDescent="0.2">
      <c r="A11" s="40" t="s">
        <v>54</v>
      </c>
      <c r="B11" s="10" t="s">
        <v>154</v>
      </c>
      <c r="C11" s="52">
        <f>262004+112</f>
        <v>262116</v>
      </c>
      <c r="D11" s="46">
        <f>277725-2503</f>
        <v>275222</v>
      </c>
      <c r="E11" s="113"/>
      <c r="I11" s="58"/>
    </row>
    <row r="12" spans="1:9" s="57" customFormat="1" ht="78.75" x14ac:dyDescent="0.2">
      <c r="A12" s="40" t="s">
        <v>55</v>
      </c>
      <c r="B12" s="10" t="s">
        <v>112</v>
      </c>
      <c r="C12" s="52">
        <f>586-1</f>
        <v>585</v>
      </c>
      <c r="D12" s="46">
        <f>621-6</f>
        <v>615</v>
      </c>
      <c r="E12" s="113"/>
      <c r="I12" s="58"/>
    </row>
    <row r="13" spans="1:9" s="57" customFormat="1" ht="31.5" x14ac:dyDescent="0.2">
      <c r="A13" s="40" t="s">
        <v>56</v>
      </c>
      <c r="B13" s="10" t="s">
        <v>45</v>
      </c>
      <c r="C13" s="52">
        <f>2131-4</f>
        <v>2127</v>
      </c>
      <c r="D13" s="46">
        <f>2259-26</f>
        <v>2233</v>
      </c>
      <c r="E13" s="113"/>
      <c r="I13" s="58"/>
    </row>
    <row r="14" spans="1:9" s="57" customFormat="1" ht="94.5" x14ac:dyDescent="0.2">
      <c r="A14" s="40" t="s">
        <v>110</v>
      </c>
      <c r="B14" s="10" t="s">
        <v>155</v>
      </c>
      <c r="C14" s="52">
        <f>21070-18006</f>
        <v>3064</v>
      </c>
      <c r="D14" s="46">
        <f>22334-19117</f>
        <v>3217</v>
      </c>
      <c r="E14" s="59"/>
      <c r="I14" s="58"/>
    </row>
    <row r="15" spans="1:9" s="57" customFormat="1" ht="31.5" x14ac:dyDescent="0.2">
      <c r="A15" s="40" t="s">
        <v>156</v>
      </c>
      <c r="B15" s="10" t="s">
        <v>157</v>
      </c>
      <c r="C15" s="52">
        <v>1602</v>
      </c>
      <c r="D15" s="46">
        <v>1682</v>
      </c>
      <c r="E15" s="106"/>
      <c r="I15" s="58"/>
    </row>
    <row r="16" spans="1:9" s="57" customFormat="1" ht="31.5" x14ac:dyDescent="0.2">
      <c r="A16" s="40" t="s">
        <v>158</v>
      </c>
      <c r="B16" s="10" t="s">
        <v>159</v>
      </c>
      <c r="C16" s="52">
        <v>12608</v>
      </c>
      <c r="D16" s="46">
        <v>13238</v>
      </c>
      <c r="E16" s="106"/>
      <c r="I16" s="58"/>
    </row>
    <row r="17" spans="1:9" s="61" customFormat="1" ht="31.5" x14ac:dyDescent="0.2">
      <c r="A17" s="28" t="s">
        <v>34</v>
      </c>
      <c r="B17" s="60" t="s">
        <v>35</v>
      </c>
      <c r="C17" s="51">
        <f>C18</f>
        <v>10256.300000000001</v>
      </c>
      <c r="D17" s="34">
        <f>D18</f>
        <v>10672.7</v>
      </c>
      <c r="I17" s="62"/>
    </row>
    <row r="18" spans="1:9" s="61" customFormat="1" ht="31.5" x14ac:dyDescent="0.2">
      <c r="A18" s="28" t="s">
        <v>36</v>
      </c>
      <c r="B18" s="60" t="s">
        <v>37</v>
      </c>
      <c r="C18" s="51">
        <f>SUM(C19:C22)</f>
        <v>10256.300000000001</v>
      </c>
      <c r="D18" s="34">
        <f>SUM(D19:D22)</f>
        <v>10672.7</v>
      </c>
      <c r="I18" s="62"/>
    </row>
    <row r="19" spans="1:9" s="61" customFormat="1" ht="78.75" x14ac:dyDescent="0.2">
      <c r="A19" s="40" t="s">
        <v>148</v>
      </c>
      <c r="B19" s="10" t="s">
        <v>118</v>
      </c>
      <c r="C19" s="87">
        <f>4787.58-51.98</f>
        <v>4735.6000000000004</v>
      </c>
      <c r="D19" s="88">
        <f>5065.37-106.17</f>
        <v>4959.2</v>
      </c>
      <c r="E19" s="117"/>
      <c r="F19" s="62"/>
      <c r="I19" s="62"/>
    </row>
    <row r="20" spans="1:9" s="61" customFormat="1" ht="79.900000000000006" customHeight="1" x14ac:dyDescent="0.2">
      <c r="A20" s="40" t="s">
        <v>149</v>
      </c>
      <c r="B20" s="10" t="s">
        <v>160</v>
      </c>
      <c r="C20" s="87">
        <f>32.7+1.6</f>
        <v>34.300000000000004</v>
      </c>
      <c r="D20" s="88">
        <f>33.7+2</f>
        <v>35.700000000000003</v>
      </c>
      <c r="E20" s="117"/>
      <c r="I20" s="62"/>
    </row>
    <row r="21" spans="1:9" s="61" customFormat="1" ht="78.75" x14ac:dyDescent="0.2">
      <c r="A21" s="40" t="s">
        <v>150</v>
      </c>
      <c r="B21" s="10" t="s">
        <v>119</v>
      </c>
      <c r="C21" s="87">
        <f>5841.82+395.88</f>
        <v>6237.7</v>
      </c>
      <c r="D21" s="88">
        <f>6116.05+314.05</f>
        <v>6430.1</v>
      </c>
      <c r="E21" s="117"/>
      <c r="I21" s="62"/>
    </row>
    <row r="22" spans="1:9" s="61" customFormat="1" ht="78.75" x14ac:dyDescent="0.2">
      <c r="A22" s="40" t="s">
        <v>151</v>
      </c>
      <c r="B22" s="10" t="s">
        <v>120</v>
      </c>
      <c r="C22" s="87">
        <f>-626.99-124.31</f>
        <v>-751.3</v>
      </c>
      <c r="D22" s="88">
        <f>-623.76-128.54</f>
        <v>-752.3</v>
      </c>
      <c r="E22" s="117"/>
      <c r="I22" s="62"/>
    </row>
    <row r="23" spans="1:9" s="61" customFormat="1" ht="15.75" customHeight="1" x14ac:dyDescent="0.2">
      <c r="A23" s="28" t="s">
        <v>8</v>
      </c>
      <c r="B23" s="60" t="s">
        <v>9</v>
      </c>
      <c r="C23" s="51">
        <f>C24</f>
        <v>26325</v>
      </c>
      <c r="D23" s="34">
        <f>D24</f>
        <v>28903</v>
      </c>
      <c r="E23" s="109"/>
      <c r="I23" s="62"/>
    </row>
    <row r="24" spans="1:9" s="61" customFormat="1" ht="15.75" x14ac:dyDescent="0.2">
      <c r="A24" s="28" t="s">
        <v>16</v>
      </c>
      <c r="B24" s="60" t="s">
        <v>17</v>
      </c>
      <c r="C24" s="51">
        <f>C25+C26</f>
        <v>26325</v>
      </c>
      <c r="D24" s="34">
        <f>D25+D26</f>
        <v>28903</v>
      </c>
      <c r="E24" s="114"/>
      <c r="I24" s="62"/>
    </row>
    <row r="25" spans="1:9" s="61" customFormat="1" ht="15.75" x14ac:dyDescent="0.2">
      <c r="A25" s="40" t="s">
        <v>57</v>
      </c>
      <c r="B25" s="56" t="s">
        <v>17</v>
      </c>
      <c r="C25" s="52">
        <f>24911+1414</f>
        <v>26325</v>
      </c>
      <c r="D25" s="46">
        <f>27076+1827</f>
        <v>28903</v>
      </c>
      <c r="E25" s="114"/>
      <c r="I25" s="63"/>
    </row>
    <row r="26" spans="1:9" s="61" customFormat="1" ht="15.75" hidden="1" customHeight="1" x14ac:dyDescent="0.2">
      <c r="A26" s="40" t="s">
        <v>30</v>
      </c>
      <c r="B26" s="56" t="s">
        <v>31</v>
      </c>
      <c r="C26" s="64"/>
      <c r="D26" s="65"/>
      <c r="E26" s="114"/>
      <c r="I26" s="62"/>
    </row>
    <row r="27" spans="1:9" s="61" customFormat="1" ht="15.75" x14ac:dyDescent="0.2">
      <c r="A27" s="28" t="s">
        <v>10</v>
      </c>
      <c r="B27" s="60" t="s">
        <v>11</v>
      </c>
      <c r="C27" s="51">
        <f>C30+C28</f>
        <v>66029</v>
      </c>
      <c r="D27" s="34">
        <f>D30+D28</f>
        <v>66836</v>
      </c>
      <c r="E27" s="114"/>
      <c r="I27" s="62"/>
    </row>
    <row r="28" spans="1:9" s="61" customFormat="1" ht="15.75" x14ac:dyDescent="0.2">
      <c r="A28" s="28" t="s">
        <v>23</v>
      </c>
      <c r="B28" s="60" t="s">
        <v>22</v>
      </c>
      <c r="C28" s="51">
        <f>C29</f>
        <v>30526</v>
      </c>
      <c r="D28" s="34">
        <f>D29</f>
        <v>30789</v>
      </c>
      <c r="E28" s="114"/>
      <c r="I28" s="62"/>
    </row>
    <row r="29" spans="1:9" s="66" customFormat="1" ht="31.5" x14ac:dyDescent="0.2">
      <c r="A29" s="40" t="s">
        <v>58</v>
      </c>
      <c r="B29" s="56" t="s">
        <v>38</v>
      </c>
      <c r="C29" s="52">
        <f>29266+1260</f>
        <v>30526</v>
      </c>
      <c r="D29" s="46">
        <f>29588+1201</f>
        <v>30789</v>
      </c>
      <c r="E29" s="114"/>
      <c r="I29" s="67"/>
    </row>
    <row r="30" spans="1:9" s="61" customFormat="1" ht="15.75" x14ac:dyDescent="0.2">
      <c r="A30" s="28" t="s">
        <v>44</v>
      </c>
      <c r="B30" s="60" t="s">
        <v>21</v>
      </c>
      <c r="C30" s="51">
        <f>SUM(C32:C33)</f>
        <v>35503</v>
      </c>
      <c r="D30" s="34">
        <f>SUM(D32:D33)</f>
        <v>36047</v>
      </c>
      <c r="E30" s="114"/>
      <c r="I30" s="62"/>
    </row>
    <row r="31" spans="1:9" s="68" customFormat="1" ht="47.25" hidden="1" customHeight="1" x14ac:dyDescent="0.2">
      <c r="A31" s="40" t="s">
        <v>24</v>
      </c>
      <c r="B31" s="56" t="s">
        <v>25</v>
      </c>
      <c r="C31" s="64"/>
      <c r="D31" s="65"/>
      <c r="E31" s="114"/>
      <c r="I31" s="69"/>
    </row>
    <row r="32" spans="1:9" s="68" customFormat="1" ht="31.5" x14ac:dyDescent="0.2">
      <c r="A32" s="40" t="s">
        <v>59</v>
      </c>
      <c r="B32" s="56" t="s">
        <v>39</v>
      </c>
      <c r="C32" s="52">
        <f>27208-4792</f>
        <v>22416</v>
      </c>
      <c r="D32" s="46">
        <f>27762-4898</f>
        <v>22864</v>
      </c>
      <c r="E32" s="114"/>
      <c r="I32" s="69"/>
    </row>
    <row r="33" spans="1:29" s="68" customFormat="1" ht="31.5" x14ac:dyDescent="0.2">
      <c r="A33" s="40" t="s">
        <v>60</v>
      </c>
      <c r="B33" s="56" t="s">
        <v>46</v>
      </c>
      <c r="C33" s="52">
        <v>13087</v>
      </c>
      <c r="D33" s="46">
        <v>13183</v>
      </c>
      <c r="E33" s="114"/>
      <c r="I33" s="69"/>
    </row>
    <row r="34" spans="1:29" s="61" customFormat="1" ht="31.5" x14ac:dyDescent="0.2">
      <c r="A34" s="28" t="s">
        <v>18</v>
      </c>
      <c r="B34" s="60" t="s">
        <v>12</v>
      </c>
      <c r="C34" s="51">
        <f>SUM(C35:C38)</f>
        <v>49786.601809999993</v>
      </c>
      <c r="D34" s="34">
        <f>SUM(D35:D38)</f>
        <v>52176.358690000001</v>
      </c>
      <c r="I34" s="62"/>
    </row>
    <row r="35" spans="1:29" s="66" customFormat="1" ht="54.75" customHeight="1" x14ac:dyDescent="0.2">
      <c r="A35" s="42" t="s">
        <v>61</v>
      </c>
      <c r="B35" s="107" t="s">
        <v>40</v>
      </c>
      <c r="C35" s="52">
        <v>9652.8698800000002</v>
      </c>
      <c r="D35" s="46">
        <v>10116.207630000001</v>
      </c>
      <c r="E35" s="115"/>
      <c r="I35" s="70"/>
    </row>
    <row r="36" spans="1:29" s="61" customFormat="1" ht="57.75" customHeight="1" x14ac:dyDescent="0.2">
      <c r="A36" s="40" t="s">
        <v>62</v>
      </c>
      <c r="B36" s="10" t="s">
        <v>161</v>
      </c>
      <c r="C36" s="52">
        <v>7052.89066</v>
      </c>
      <c r="D36" s="46">
        <v>7391.4294099999997</v>
      </c>
      <c r="E36" s="116"/>
      <c r="F36" s="71"/>
      <c r="G36" s="72"/>
      <c r="H36" s="72"/>
      <c r="I36" s="70"/>
      <c r="J36" s="72"/>
      <c r="K36" s="72"/>
      <c r="L36" s="72"/>
      <c r="M36" s="72"/>
      <c r="N36" s="72"/>
      <c r="O36" s="72"/>
      <c r="P36" s="72"/>
      <c r="Q36" s="72"/>
      <c r="R36" s="72"/>
      <c r="S36" s="72"/>
      <c r="T36" s="72"/>
      <c r="U36" s="72"/>
      <c r="V36" s="72"/>
      <c r="W36" s="72"/>
      <c r="X36" s="72"/>
      <c r="Y36" s="72"/>
      <c r="Z36" s="72"/>
      <c r="AA36" s="72"/>
      <c r="AB36" s="72"/>
      <c r="AC36" s="72"/>
    </row>
    <row r="37" spans="1:29" s="61" customFormat="1" ht="31.5" hidden="1" customHeight="1" x14ac:dyDescent="0.2">
      <c r="A37" s="40" t="s">
        <v>48</v>
      </c>
      <c r="B37" s="56" t="s">
        <v>49</v>
      </c>
      <c r="C37" s="64"/>
      <c r="D37" s="65"/>
      <c r="E37" s="116"/>
      <c r="I37" s="62"/>
    </row>
    <row r="38" spans="1:29" s="68" customFormat="1" ht="51.75" customHeight="1" x14ac:dyDescent="0.2">
      <c r="A38" s="40" t="s">
        <v>63</v>
      </c>
      <c r="B38" s="108" t="s">
        <v>41</v>
      </c>
      <c r="C38" s="52">
        <v>33080.841269999997</v>
      </c>
      <c r="D38" s="46">
        <v>34668.721649999999</v>
      </c>
      <c r="E38" s="116"/>
      <c r="I38" s="70"/>
    </row>
    <row r="39" spans="1:29" s="68" customFormat="1" ht="24.4" customHeight="1" x14ac:dyDescent="0.2">
      <c r="A39" s="28" t="s">
        <v>32</v>
      </c>
      <c r="B39" s="60" t="s">
        <v>94</v>
      </c>
      <c r="C39" s="51">
        <f>SUM(C40:C41)</f>
        <v>1160.8231599999999</v>
      </c>
      <c r="D39" s="34">
        <f>SUM(D40:D41)</f>
        <v>810.58069</v>
      </c>
      <c r="E39" s="73"/>
      <c r="I39" s="69"/>
    </row>
    <row r="40" spans="1:29" s="68" customFormat="1" ht="31.5" x14ac:dyDescent="0.2">
      <c r="A40" s="40" t="s">
        <v>98</v>
      </c>
      <c r="B40" s="108" t="s">
        <v>99</v>
      </c>
      <c r="C40" s="52">
        <v>117.40124</v>
      </c>
      <c r="D40" s="46">
        <v>94.314530000000005</v>
      </c>
      <c r="E40" s="109"/>
      <c r="I40" s="70"/>
    </row>
    <row r="41" spans="1:29" s="68" customFormat="1" ht="15.75" x14ac:dyDescent="0.2">
      <c r="A41" s="40" t="s">
        <v>97</v>
      </c>
      <c r="B41" s="108" t="s">
        <v>96</v>
      </c>
      <c r="C41" s="52">
        <v>1043.42192</v>
      </c>
      <c r="D41" s="46">
        <v>716.26616000000001</v>
      </c>
      <c r="E41" s="110"/>
      <c r="I41" s="70"/>
    </row>
    <row r="42" spans="1:29" s="74" customFormat="1" ht="24" customHeight="1" x14ac:dyDescent="0.2">
      <c r="A42" s="43" t="s">
        <v>26</v>
      </c>
      <c r="B42" s="60" t="s">
        <v>27</v>
      </c>
      <c r="C42" s="51">
        <f>SUM(C43:C46)</f>
        <v>6393.5249499999991</v>
      </c>
      <c r="D42" s="34">
        <f>SUM(D43:D46)</f>
        <v>6700.4141499999996</v>
      </c>
      <c r="I42" s="75"/>
    </row>
    <row r="43" spans="1:29" s="74" customFormat="1" ht="63" x14ac:dyDescent="0.2">
      <c r="A43" s="42" t="s">
        <v>64</v>
      </c>
      <c r="B43" s="10" t="s">
        <v>47</v>
      </c>
      <c r="C43" s="52">
        <v>339.99849999999998</v>
      </c>
      <c r="D43" s="46">
        <v>356.31842999999998</v>
      </c>
      <c r="E43" s="112"/>
      <c r="I43" s="70"/>
    </row>
    <row r="44" spans="1:29" s="74" customFormat="1" ht="31.5" x14ac:dyDescent="0.2">
      <c r="A44" s="42" t="s">
        <v>122</v>
      </c>
      <c r="B44" s="10" t="s">
        <v>162</v>
      </c>
      <c r="C44" s="52">
        <v>4591.8454499999998</v>
      </c>
      <c r="D44" s="46">
        <v>4812.2540300000001</v>
      </c>
      <c r="E44" s="112"/>
      <c r="I44" s="70"/>
    </row>
    <row r="45" spans="1:29" s="74" customFormat="1" ht="31.5" x14ac:dyDescent="0.2">
      <c r="A45" s="40" t="s">
        <v>66</v>
      </c>
      <c r="B45" s="10" t="s">
        <v>42</v>
      </c>
      <c r="C45" s="52">
        <v>1084.99242</v>
      </c>
      <c r="D45" s="46">
        <v>1137.07206</v>
      </c>
      <c r="E45" s="112"/>
      <c r="I45" s="70"/>
    </row>
    <row r="46" spans="1:29" s="74" customFormat="1" ht="63" x14ac:dyDescent="0.2">
      <c r="A46" s="40" t="s">
        <v>65</v>
      </c>
      <c r="B46" s="10" t="s">
        <v>50</v>
      </c>
      <c r="C46" s="52">
        <v>376.68858</v>
      </c>
      <c r="D46" s="46">
        <v>394.76963000000001</v>
      </c>
      <c r="E46" s="112"/>
      <c r="I46" s="70"/>
    </row>
    <row r="47" spans="1:29" s="61" customFormat="1" ht="15.75" x14ac:dyDescent="0.2">
      <c r="A47" s="28" t="s">
        <v>28</v>
      </c>
      <c r="B47" s="60" t="s">
        <v>29</v>
      </c>
      <c r="C47" s="51">
        <f>SUM(C48:C53)</f>
        <v>466.35520000000002</v>
      </c>
      <c r="D47" s="34">
        <f>SUM(D48:D53)</f>
        <v>571.76216999999997</v>
      </c>
    </row>
    <row r="48" spans="1:29" s="61" customFormat="1" ht="31.5" x14ac:dyDescent="0.2">
      <c r="A48" s="40" t="s">
        <v>123</v>
      </c>
      <c r="B48" s="10" t="s">
        <v>163</v>
      </c>
      <c r="C48" s="52">
        <v>110.90072000000001</v>
      </c>
      <c r="D48" s="46">
        <v>147.86762999999999</v>
      </c>
    </row>
    <row r="49" spans="1:9" s="61" customFormat="1" ht="31.5" x14ac:dyDescent="0.2">
      <c r="A49" s="40" t="s">
        <v>127</v>
      </c>
      <c r="B49" s="56" t="s">
        <v>124</v>
      </c>
      <c r="C49" s="52">
        <v>44.311</v>
      </c>
      <c r="D49" s="46">
        <v>37.215000000000003</v>
      </c>
    </row>
    <row r="50" spans="1:9" s="61" customFormat="1" ht="47.25" x14ac:dyDescent="0.2">
      <c r="A50" s="40" t="s">
        <v>125</v>
      </c>
      <c r="B50" s="10" t="s">
        <v>131</v>
      </c>
      <c r="C50" s="52">
        <v>34.389029999999998</v>
      </c>
      <c r="D50" s="46">
        <v>20.060269999999999</v>
      </c>
    </row>
    <row r="51" spans="1:9" s="61" customFormat="1" ht="47.25" x14ac:dyDescent="0.2">
      <c r="A51" s="40" t="s">
        <v>126</v>
      </c>
      <c r="B51" s="10" t="s">
        <v>164</v>
      </c>
      <c r="C51" s="52">
        <v>129.15221</v>
      </c>
      <c r="D51" s="46">
        <v>172.20294999999999</v>
      </c>
    </row>
    <row r="52" spans="1:9" s="61" customFormat="1" ht="94.5" x14ac:dyDescent="0.2">
      <c r="A52" s="40" t="s">
        <v>108</v>
      </c>
      <c r="B52" s="10" t="s">
        <v>113</v>
      </c>
      <c r="C52" s="52">
        <v>145.8066</v>
      </c>
      <c r="D52" s="46">
        <v>193.02214000000001</v>
      </c>
      <c r="E52" s="109"/>
    </row>
    <row r="53" spans="1:9" s="61" customFormat="1" ht="47.25" x14ac:dyDescent="0.2">
      <c r="A53" s="40" t="s">
        <v>109</v>
      </c>
      <c r="B53" s="10" t="s">
        <v>111</v>
      </c>
      <c r="C53" s="52">
        <v>1.7956399999999999</v>
      </c>
      <c r="D53" s="46">
        <v>1.39418</v>
      </c>
      <c r="E53" s="110"/>
    </row>
    <row r="54" spans="1:9" s="61" customFormat="1" ht="15.75" x14ac:dyDescent="0.2">
      <c r="A54" s="28" t="s">
        <v>19</v>
      </c>
      <c r="B54" s="60" t="s">
        <v>20</v>
      </c>
      <c r="C54" s="51">
        <f>SUM(C55:C57)</f>
        <v>10980.912830000001</v>
      </c>
      <c r="D54" s="34">
        <f>SUM(D55:D57)</f>
        <v>11009.859610000001</v>
      </c>
      <c r="E54" s="76"/>
    </row>
    <row r="55" spans="1:9" s="61" customFormat="1" ht="15.75" x14ac:dyDescent="0.2">
      <c r="A55" s="40" t="s">
        <v>67</v>
      </c>
      <c r="B55" s="56" t="s">
        <v>43</v>
      </c>
      <c r="C55" s="52">
        <v>9447.4500000000007</v>
      </c>
      <c r="D55" s="46">
        <v>9447.4500000000007</v>
      </c>
      <c r="E55" s="77"/>
      <c r="I55" s="70"/>
    </row>
    <row r="56" spans="1:9" s="61" customFormat="1" ht="15.75" x14ac:dyDescent="0.2">
      <c r="A56" s="40" t="s">
        <v>68</v>
      </c>
      <c r="B56" s="56" t="s">
        <v>43</v>
      </c>
      <c r="C56" s="52">
        <v>603.05782999999997</v>
      </c>
      <c r="D56" s="46">
        <v>632.00460999999996</v>
      </c>
      <c r="E56" s="77"/>
    </row>
    <row r="57" spans="1:9" s="61" customFormat="1" ht="15.75" x14ac:dyDescent="0.2">
      <c r="A57" s="40" t="s">
        <v>69</v>
      </c>
      <c r="B57" s="56" t="s">
        <v>43</v>
      </c>
      <c r="C57" s="52">
        <v>930.40499999999997</v>
      </c>
      <c r="D57" s="46">
        <v>930.40499999999997</v>
      </c>
      <c r="E57" s="77"/>
    </row>
    <row r="58" spans="1:9" s="68" customFormat="1" ht="17.100000000000001" customHeight="1" x14ac:dyDescent="0.2">
      <c r="A58" s="83" t="s">
        <v>13</v>
      </c>
      <c r="B58" s="84" t="s">
        <v>14</v>
      </c>
      <c r="C58" s="85">
        <f>C59</f>
        <v>2023204.8454999998</v>
      </c>
      <c r="D58" s="86">
        <f>D59</f>
        <v>342836.60262999998</v>
      </c>
      <c r="G58" s="61"/>
    </row>
    <row r="59" spans="1:9" s="68" customFormat="1" ht="15.75" x14ac:dyDescent="0.2">
      <c r="A59" s="28" t="s">
        <v>0</v>
      </c>
      <c r="B59" s="60" t="s">
        <v>1</v>
      </c>
      <c r="C59" s="51">
        <f>C60+C62+C90+C95</f>
        <v>2023204.8454999998</v>
      </c>
      <c r="D59" s="34">
        <f>D60+D62+D90+D95</f>
        <v>342836.60262999998</v>
      </c>
      <c r="G59" s="61"/>
    </row>
    <row r="60" spans="1:9" s="68" customFormat="1" ht="15.75" x14ac:dyDescent="0.2">
      <c r="A60" s="28" t="s">
        <v>73</v>
      </c>
      <c r="B60" s="60" t="s">
        <v>93</v>
      </c>
      <c r="C60" s="50">
        <f>SUM(C61:C61)</f>
        <v>32972</v>
      </c>
      <c r="D60" s="18">
        <f>SUM(D61:D61)</f>
        <v>32972</v>
      </c>
      <c r="G60" s="61"/>
    </row>
    <row r="61" spans="1:9" s="68" customFormat="1" ht="31.5" x14ac:dyDescent="0.2">
      <c r="A61" s="35" t="s">
        <v>74</v>
      </c>
      <c r="B61" s="78" t="s">
        <v>114</v>
      </c>
      <c r="C61" s="89">
        <v>32972</v>
      </c>
      <c r="D61" s="90">
        <v>32972</v>
      </c>
      <c r="G61" s="61"/>
    </row>
    <row r="62" spans="1:9" s="68" customFormat="1" ht="15.75" x14ac:dyDescent="0.2">
      <c r="A62" s="36" t="s">
        <v>82</v>
      </c>
      <c r="B62" s="79" t="s">
        <v>81</v>
      </c>
      <c r="C62" s="91">
        <f>C63+C74+C78+C82+C71+C68</f>
        <v>1944750.6884599999</v>
      </c>
      <c r="D62" s="92">
        <f>D63+D74+D78+D82+D71+D68</f>
        <v>264382.44559000002</v>
      </c>
      <c r="G62" s="61"/>
    </row>
    <row r="63" spans="1:9" s="68" customFormat="1" ht="63" x14ac:dyDescent="0.2">
      <c r="A63" s="37" t="s">
        <v>83</v>
      </c>
      <c r="B63" s="80" t="s">
        <v>115</v>
      </c>
      <c r="C63" s="91">
        <f>C64</f>
        <v>66818.3</v>
      </c>
      <c r="D63" s="92">
        <f>D64</f>
        <v>66818.3</v>
      </c>
      <c r="G63" s="61"/>
    </row>
    <row r="64" spans="1:9" s="68" customFormat="1" ht="63" x14ac:dyDescent="0.2">
      <c r="A64" s="38" t="s">
        <v>84</v>
      </c>
      <c r="B64" s="81" t="s">
        <v>116</v>
      </c>
      <c r="C64" s="89">
        <f>SUM(C65:C67)</f>
        <v>66818.3</v>
      </c>
      <c r="D64" s="90">
        <f>SUM(D65:D67)</f>
        <v>66818.3</v>
      </c>
      <c r="G64" s="61"/>
    </row>
    <row r="65" spans="1:7" s="68" customFormat="1" ht="31.5" x14ac:dyDescent="0.2">
      <c r="A65" s="39" t="s">
        <v>84</v>
      </c>
      <c r="B65" s="19" t="s">
        <v>138</v>
      </c>
      <c r="C65" s="93">
        <v>6726.3</v>
      </c>
      <c r="D65" s="93">
        <v>6726.3</v>
      </c>
      <c r="G65" s="61"/>
    </row>
    <row r="66" spans="1:7" s="68" customFormat="1" ht="78.75" x14ac:dyDescent="0.2">
      <c r="A66" s="39" t="s">
        <v>84</v>
      </c>
      <c r="B66" s="30" t="s">
        <v>139</v>
      </c>
      <c r="C66" s="93">
        <v>60000</v>
      </c>
      <c r="D66" s="93">
        <v>60000</v>
      </c>
      <c r="G66" s="61"/>
    </row>
    <row r="67" spans="1:7" s="68" customFormat="1" ht="47.25" x14ac:dyDescent="0.2">
      <c r="A67" s="39" t="s">
        <v>84</v>
      </c>
      <c r="B67" s="82" t="s">
        <v>85</v>
      </c>
      <c r="C67" s="94">
        <v>92</v>
      </c>
      <c r="D67" s="93">
        <v>92</v>
      </c>
      <c r="G67" s="61"/>
    </row>
    <row r="68" spans="1:7" s="68" customFormat="1" ht="78.75" x14ac:dyDescent="0.2">
      <c r="A68" s="37" t="s">
        <v>152</v>
      </c>
      <c r="B68" s="60" t="s">
        <v>165</v>
      </c>
      <c r="C68" s="50">
        <f>C69</f>
        <v>388949.93573000003</v>
      </c>
      <c r="D68" s="18">
        <f>D69</f>
        <v>0</v>
      </c>
      <c r="G68" s="61"/>
    </row>
    <row r="69" spans="1:7" s="68" customFormat="1" ht="71.25" customHeight="1" x14ac:dyDescent="0.2">
      <c r="A69" s="38" t="s">
        <v>153</v>
      </c>
      <c r="B69" s="56" t="s">
        <v>166</v>
      </c>
      <c r="C69" s="94">
        <f>C70</f>
        <v>388949.93573000003</v>
      </c>
      <c r="D69" s="93">
        <f>D70</f>
        <v>0</v>
      </c>
      <c r="G69" s="61"/>
    </row>
    <row r="70" spans="1:7" s="68" customFormat="1" ht="63" x14ac:dyDescent="0.2">
      <c r="A70" s="39" t="s">
        <v>153</v>
      </c>
      <c r="B70" s="82" t="s">
        <v>167</v>
      </c>
      <c r="C70" s="94">
        <v>388949.93573000003</v>
      </c>
      <c r="D70" s="93">
        <v>0</v>
      </c>
      <c r="G70" s="61"/>
    </row>
    <row r="71" spans="1:7" s="68" customFormat="1" ht="31.5" x14ac:dyDescent="0.2">
      <c r="A71" s="37" t="s">
        <v>142</v>
      </c>
      <c r="B71" s="60" t="s">
        <v>143</v>
      </c>
      <c r="C71" s="50">
        <f>C72</f>
        <v>1409751.2828599999</v>
      </c>
      <c r="D71" s="18">
        <f>D72</f>
        <v>120000</v>
      </c>
      <c r="G71" s="61"/>
    </row>
    <row r="72" spans="1:7" s="68" customFormat="1" ht="31.5" x14ac:dyDescent="0.2">
      <c r="A72" s="38" t="s">
        <v>145</v>
      </c>
      <c r="B72" s="56" t="s">
        <v>144</v>
      </c>
      <c r="C72" s="89">
        <f>C73</f>
        <v>1409751.2828599999</v>
      </c>
      <c r="D72" s="90">
        <f>D73</f>
        <v>120000</v>
      </c>
      <c r="G72" s="61"/>
    </row>
    <row r="73" spans="1:7" s="68" customFormat="1" ht="31.5" x14ac:dyDescent="0.2">
      <c r="A73" s="39" t="s">
        <v>145</v>
      </c>
      <c r="B73" s="30" t="s">
        <v>146</v>
      </c>
      <c r="C73" s="94">
        <f>120000+1289751.33286-0.05</f>
        <v>1409751.2828599999</v>
      </c>
      <c r="D73" s="93">
        <v>120000</v>
      </c>
      <c r="G73" s="61"/>
    </row>
    <row r="74" spans="1:7" s="68" customFormat="1" ht="15.75" x14ac:dyDescent="0.2">
      <c r="A74" s="37" t="s">
        <v>86</v>
      </c>
      <c r="B74" s="8" t="s">
        <v>168</v>
      </c>
      <c r="C74" s="95">
        <f>C75</f>
        <v>30627.738939999999</v>
      </c>
      <c r="D74" s="96">
        <f>D75</f>
        <v>34951.843840000001</v>
      </c>
      <c r="G74" s="61"/>
    </row>
    <row r="75" spans="1:7" s="68" customFormat="1" ht="31.5" x14ac:dyDescent="0.2">
      <c r="A75" s="38" t="s">
        <v>87</v>
      </c>
      <c r="B75" s="10" t="s">
        <v>117</v>
      </c>
      <c r="C75" s="94">
        <f>SUM(C76:C77)</f>
        <v>30627.738939999999</v>
      </c>
      <c r="D75" s="93">
        <f>SUM(D76:D77)</f>
        <v>34951.843840000001</v>
      </c>
      <c r="G75" s="61"/>
    </row>
    <row r="76" spans="1:7" s="68" customFormat="1" ht="63" x14ac:dyDescent="0.2">
      <c r="A76" s="39" t="s">
        <v>87</v>
      </c>
      <c r="B76" s="82" t="s">
        <v>106</v>
      </c>
      <c r="C76" s="94">
        <v>7599.3012799999997</v>
      </c>
      <c r="D76" s="93">
        <v>8181.5708800000002</v>
      </c>
      <c r="G76" s="61"/>
    </row>
    <row r="77" spans="1:7" s="68" customFormat="1" ht="47.25" x14ac:dyDescent="0.2">
      <c r="A77" s="39" t="s">
        <v>87</v>
      </c>
      <c r="B77" s="82" t="s">
        <v>169</v>
      </c>
      <c r="C77" s="94">
        <v>23028.43766</v>
      </c>
      <c r="D77" s="93">
        <v>26770.272959999998</v>
      </c>
      <c r="G77" s="61"/>
    </row>
    <row r="78" spans="1:7" s="68" customFormat="1" ht="17.100000000000001" customHeight="1" x14ac:dyDescent="0.2">
      <c r="A78" s="28" t="s">
        <v>75</v>
      </c>
      <c r="B78" s="60" t="s">
        <v>104</v>
      </c>
      <c r="C78" s="97">
        <f>C79</f>
        <v>12271.155929999999</v>
      </c>
      <c r="D78" s="98">
        <f>D79</f>
        <v>584.34074999999996</v>
      </c>
      <c r="G78" s="61"/>
    </row>
    <row r="79" spans="1:7" ht="31.5" x14ac:dyDescent="0.2">
      <c r="A79" s="40" t="s">
        <v>76</v>
      </c>
      <c r="B79" s="31" t="s">
        <v>105</v>
      </c>
      <c r="C79" s="94">
        <f>SUM(C81)+C80</f>
        <v>12271.155929999999</v>
      </c>
      <c r="D79" s="93">
        <f>SUM(D81)+D80</f>
        <v>584.34074999999996</v>
      </c>
      <c r="G79" s="1"/>
    </row>
    <row r="80" spans="1:7" ht="47.25" x14ac:dyDescent="0.2">
      <c r="A80" s="41" t="s">
        <v>76</v>
      </c>
      <c r="B80" s="30" t="s">
        <v>107</v>
      </c>
      <c r="C80" s="94">
        <v>11686.81518</v>
      </c>
      <c r="D80" s="93">
        <v>0</v>
      </c>
      <c r="G80" s="1"/>
    </row>
    <row r="81" spans="1:7" ht="31.5" x14ac:dyDescent="0.2">
      <c r="A81" s="41" t="s">
        <v>76</v>
      </c>
      <c r="B81" s="30" t="s">
        <v>170</v>
      </c>
      <c r="C81" s="94">
        <f>581.10262+3.23813</f>
        <v>584.34074999999996</v>
      </c>
      <c r="D81" s="93">
        <f>581.10262+3.23813</f>
        <v>584.34074999999996</v>
      </c>
      <c r="G81" s="1"/>
    </row>
    <row r="82" spans="1:7" ht="17.100000000000001" customHeight="1" x14ac:dyDescent="0.2">
      <c r="A82" s="28" t="s">
        <v>77</v>
      </c>
      <c r="B82" s="8" t="s">
        <v>52</v>
      </c>
      <c r="C82" s="97">
        <f>C83</f>
        <v>36332.275000000001</v>
      </c>
      <c r="D82" s="98">
        <f>D83</f>
        <v>42027.961000000003</v>
      </c>
      <c r="G82" s="1"/>
    </row>
    <row r="83" spans="1:7" ht="15.75" x14ac:dyDescent="0.2">
      <c r="A83" s="9" t="s">
        <v>78</v>
      </c>
      <c r="B83" s="20" t="s">
        <v>53</v>
      </c>
      <c r="C83" s="99">
        <f>SUM(C84:C89)</f>
        <v>36332.275000000001</v>
      </c>
      <c r="D83" s="103">
        <f>SUM(D84:D89)</f>
        <v>42027.961000000003</v>
      </c>
      <c r="G83" s="1"/>
    </row>
    <row r="84" spans="1:7" ht="63" x14ac:dyDescent="0.2">
      <c r="A84" s="29" t="s">
        <v>78</v>
      </c>
      <c r="B84" s="30" t="s">
        <v>100</v>
      </c>
      <c r="C84" s="94">
        <v>20903.78</v>
      </c>
      <c r="D84" s="93">
        <v>20903.78</v>
      </c>
      <c r="G84" s="1"/>
    </row>
    <row r="85" spans="1:7" ht="78.75" x14ac:dyDescent="0.2">
      <c r="A85" s="29" t="s">
        <v>78</v>
      </c>
      <c r="B85" s="30" t="s">
        <v>101</v>
      </c>
      <c r="C85" s="94">
        <v>11000</v>
      </c>
      <c r="D85" s="93">
        <v>15650.2</v>
      </c>
      <c r="G85" s="1"/>
    </row>
    <row r="86" spans="1:7" ht="63" x14ac:dyDescent="0.2">
      <c r="A86" s="29" t="s">
        <v>78</v>
      </c>
      <c r="B86" s="19" t="s">
        <v>88</v>
      </c>
      <c r="C86" s="100">
        <v>105</v>
      </c>
      <c r="D86" s="101">
        <v>105</v>
      </c>
      <c r="G86" s="1"/>
    </row>
    <row r="87" spans="1:7" ht="63" x14ac:dyDescent="0.2">
      <c r="A87" s="29" t="s">
        <v>78</v>
      </c>
      <c r="B87" s="19" t="s">
        <v>135</v>
      </c>
      <c r="C87" s="100">
        <v>839.16</v>
      </c>
      <c r="D87" s="101">
        <v>839.16</v>
      </c>
      <c r="G87" s="1"/>
    </row>
    <row r="88" spans="1:7" ht="63" x14ac:dyDescent="0.2">
      <c r="A88" s="29" t="s">
        <v>78</v>
      </c>
      <c r="B88" s="19" t="s">
        <v>136</v>
      </c>
      <c r="C88" s="100">
        <v>864.39700000000005</v>
      </c>
      <c r="D88" s="101">
        <v>798.98699999999997</v>
      </c>
      <c r="G88" s="1"/>
    </row>
    <row r="89" spans="1:7" ht="63" x14ac:dyDescent="0.2">
      <c r="A89" s="29" t="s">
        <v>78</v>
      </c>
      <c r="B89" s="19" t="s">
        <v>137</v>
      </c>
      <c r="C89" s="100">
        <v>2619.9380000000001</v>
      </c>
      <c r="D89" s="101">
        <v>3730.8339999999998</v>
      </c>
      <c r="G89" s="1"/>
    </row>
    <row r="90" spans="1:7" ht="15.75" x14ac:dyDescent="0.2">
      <c r="A90" s="7" t="s">
        <v>79</v>
      </c>
      <c r="B90" s="8" t="s">
        <v>70</v>
      </c>
      <c r="C90" s="50">
        <f>C91+C92</f>
        <v>39373.300000000003</v>
      </c>
      <c r="D90" s="18">
        <f>D91+D92</f>
        <v>39373.300000000003</v>
      </c>
      <c r="G90" s="1"/>
    </row>
    <row r="91" spans="1:7" ht="31.5" x14ac:dyDescent="0.2">
      <c r="A91" s="9" t="s">
        <v>132</v>
      </c>
      <c r="B91" s="10" t="s">
        <v>133</v>
      </c>
      <c r="C91" s="90">
        <v>19104</v>
      </c>
      <c r="D91" s="90">
        <v>19104</v>
      </c>
      <c r="G91" s="1"/>
    </row>
    <row r="92" spans="1:7" ht="31.5" x14ac:dyDescent="0.2">
      <c r="A92" s="9" t="s">
        <v>80</v>
      </c>
      <c r="B92" s="10" t="s">
        <v>71</v>
      </c>
      <c r="C92" s="90">
        <f>SUM(C93:C94)</f>
        <v>20269.3</v>
      </c>
      <c r="D92" s="90">
        <f>SUM(D93:D94)</f>
        <v>20269.3</v>
      </c>
      <c r="G92" s="1"/>
    </row>
    <row r="93" spans="1:7" ht="45" x14ac:dyDescent="0.2">
      <c r="A93" s="22" t="s">
        <v>80</v>
      </c>
      <c r="B93" s="23" t="s">
        <v>134</v>
      </c>
      <c r="C93" s="90">
        <v>19437.3</v>
      </c>
      <c r="D93" s="90">
        <v>19437.3</v>
      </c>
      <c r="G93" s="1"/>
    </row>
    <row r="94" spans="1:7" ht="45" x14ac:dyDescent="0.2">
      <c r="A94" s="22" t="s">
        <v>80</v>
      </c>
      <c r="B94" s="23" t="s">
        <v>72</v>
      </c>
      <c r="C94" s="102">
        <v>832</v>
      </c>
      <c r="D94" s="102">
        <v>832</v>
      </c>
      <c r="G94" s="1"/>
    </row>
    <row r="95" spans="1:7" ht="14.25" x14ac:dyDescent="0.2">
      <c r="A95" s="26" t="s">
        <v>90</v>
      </c>
      <c r="B95" s="25" t="s">
        <v>89</v>
      </c>
      <c r="C95" s="53">
        <f>C96</f>
        <v>6108.8570399999999</v>
      </c>
      <c r="D95" s="47">
        <f>D96</f>
        <v>6108.8570399999999</v>
      </c>
      <c r="G95" s="1"/>
    </row>
    <row r="96" spans="1:7" ht="15" x14ac:dyDescent="0.2">
      <c r="A96" s="27" t="s">
        <v>92</v>
      </c>
      <c r="B96" s="24" t="s">
        <v>91</v>
      </c>
      <c r="C96" s="54">
        <f>SUM(C97:C100)</f>
        <v>6108.8570399999999</v>
      </c>
      <c r="D96" s="45">
        <f>SUM(D97:D100)</f>
        <v>6108.8570399999999</v>
      </c>
      <c r="G96" s="1"/>
    </row>
    <row r="97" spans="1:7" ht="15" x14ac:dyDescent="0.2">
      <c r="A97" s="22" t="s">
        <v>92</v>
      </c>
      <c r="B97" s="23" t="s">
        <v>102</v>
      </c>
      <c r="C97" s="54">
        <v>2556.4009999999998</v>
      </c>
      <c r="D97" s="45">
        <v>2556.4009999999998</v>
      </c>
      <c r="G97" s="1"/>
    </row>
    <row r="98" spans="1:7" ht="15" x14ac:dyDescent="0.2">
      <c r="A98" s="22" t="s">
        <v>92</v>
      </c>
      <c r="B98" s="23" t="s">
        <v>103</v>
      </c>
      <c r="C98" s="54">
        <v>3310</v>
      </c>
      <c r="D98" s="45">
        <v>3310</v>
      </c>
      <c r="G98" s="1"/>
    </row>
    <row r="99" spans="1:7" ht="60" x14ac:dyDescent="0.2">
      <c r="A99" s="22" t="s">
        <v>92</v>
      </c>
      <c r="B99" s="104" t="s">
        <v>140</v>
      </c>
      <c r="C99" s="45">
        <v>146.0094</v>
      </c>
      <c r="D99" s="45">
        <v>146.0094</v>
      </c>
      <c r="G99" s="1"/>
    </row>
    <row r="100" spans="1:7" ht="60" x14ac:dyDescent="0.2">
      <c r="A100" s="22" t="s">
        <v>92</v>
      </c>
      <c r="B100" s="104" t="s">
        <v>141</v>
      </c>
      <c r="C100" s="45">
        <v>96.446640000000002</v>
      </c>
      <c r="D100" s="45">
        <v>96.446640000000002</v>
      </c>
      <c r="G100" s="1"/>
    </row>
    <row r="101" spans="1:7" ht="15.75" x14ac:dyDescent="0.25">
      <c r="A101" s="7"/>
      <c r="B101" s="8" t="s">
        <v>2</v>
      </c>
      <c r="C101" s="55">
        <f>C8+C58</f>
        <v>2476705.3634499996</v>
      </c>
      <c r="D101" s="33">
        <f>D8+D58</f>
        <v>816724.27793999994</v>
      </c>
      <c r="E101" s="105" t="s">
        <v>147</v>
      </c>
    </row>
    <row r="102" spans="1:7" ht="15" x14ac:dyDescent="0.2">
      <c r="A102" s="15"/>
      <c r="B102" s="16"/>
      <c r="C102" s="14"/>
      <c r="D102" s="14"/>
    </row>
    <row r="103" spans="1:7" x14ac:dyDescent="0.2">
      <c r="C103" s="14"/>
      <c r="D103" s="14"/>
    </row>
    <row r="104" spans="1:7" x14ac:dyDescent="0.2">
      <c r="B104" s="3" t="s">
        <v>95</v>
      </c>
    </row>
  </sheetData>
  <autoFilter ref="A1:D101"/>
  <mergeCells count="8">
    <mergeCell ref="E52:E53"/>
    <mergeCell ref="A5:C5"/>
    <mergeCell ref="E43:E46"/>
    <mergeCell ref="E11:E13"/>
    <mergeCell ref="E23:E33"/>
    <mergeCell ref="E40:E41"/>
    <mergeCell ref="E35:E38"/>
    <mergeCell ref="E19:E22"/>
  </mergeCells>
  <phoneticPr fontId="3" type="noConversion"/>
  <pageMargins left="0.43307086614173229" right="0.23622047244094491" top="0.39370078740157483" bottom="0.23622047244094491" header="0.39370078740157483" footer="0.27559055118110237"/>
  <pageSetup paperSize="9" scale="50" fitToHeight="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1-1</vt:lpstr>
    </vt:vector>
  </TitlesOfParts>
  <Company>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Волик</dc:creator>
  <cp:lastModifiedBy>user</cp:lastModifiedBy>
  <cp:lastPrinted>2023-09-14T02:13:17Z</cp:lastPrinted>
  <dcterms:created xsi:type="dcterms:W3CDTF">2004-09-10T07:33:41Z</dcterms:created>
  <dcterms:modified xsi:type="dcterms:W3CDTF">2023-09-14T02:13:19Z</dcterms:modified>
</cp:coreProperties>
</file>