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1840" windowHeight="13140"/>
  </bookViews>
  <sheets>
    <sheet name="прил 1" sheetId="1" r:id="rId1"/>
    <sheet name="прил 2" sheetId="2" r:id="rId2"/>
    <sheet name="приложение 3" sheetId="3" r:id="rId3"/>
  </sheets>
  <definedNames>
    <definedName name="_xlnm.Print_Area" localSheetId="2">'приложение 3'!$A$1:$I$16</definedName>
  </definedNames>
  <calcPr calcId="125725" refMode="R1C1"/>
</workbook>
</file>

<file path=xl/calcChain.xml><?xml version="1.0" encoding="utf-8"?>
<calcChain xmlns="http://schemas.openxmlformats.org/spreadsheetml/2006/main">
  <c r="D16" i="1"/>
  <c r="D15"/>
  <c r="D14"/>
  <c r="L15" i="2"/>
  <c r="L34"/>
  <c r="L33"/>
  <c r="L31"/>
  <c r="L13"/>
  <c r="L42"/>
  <c r="L39"/>
  <c r="L37"/>
  <c r="L38"/>
  <c r="L35"/>
  <c r="L30"/>
  <c r="L29"/>
  <c r="L27"/>
  <c r="L26"/>
  <c r="L25"/>
  <c r="L23"/>
  <c r="L19"/>
  <c r="L18"/>
  <c r="L17"/>
  <c r="L14"/>
  <c r="L11"/>
  <c r="D8" i="1"/>
  <c r="D11"/>
  <c r="D12"/>
  <c r="D13"/>
  <c r="D10"/>
  <c r="D9"/>
  <c r="R11" i="2"/>
  <c r="F35"/>
  <c r="F27"/>
  <c r="F23"/>
  <c r="L20"/>
  <c r="L21"/>
  <c r="L22"/>
  <c r="L24"/>
  <c r="L28"/>
  <c r="L36"/>
  <c r="L40"/>
  <c r="L41"/>
  <c r="R39"/>
  <c r="R35"/>
  <c r="R34"/>
  <c r="R33"/>
  <c r="R32"/>
  <c r="R31" s="1"/>
  <c r="R27"/>
  <c r="R23"/>
  <c r="R19"/>
  <c r="R18"/>
  <c r="R17"/>
  <c r="R16"/>
  <c r="P18"/>
  <c r="P17"/>
  <c r="P16"/>
  <c r="P27"/>
  <c r="R14" l="1"/>
  <c r="P15"/>
  <c r="R12"/>
  <c r="R15"/>
  <c r="R13"/>
  <c r="Q39" l="1"/>
  <c r="Q35"/>
  <c r="Q34"/>
  <c r="I16" i="1" s="1"/>
  <c r="Q33" i="2"/>
  <c r="I15" i="1" s="1"/>
  <c r="Q32" i="2"/>
  <c r="Q27"/>
  <c r="Q23"/>
  <c r="Q19"/>
  <c r="Q18"/>
  <c r="I13" i="1" s="1"/>
  <c r="I10" s="1"/>
  <c r="Q17" i="2"/>
  <c r="I12" i="1" s="1"/>
  <c r="Q16" i="2"/>
  <c r="Q12" s="1"/>
  <c r="O17"/>
  <c r="G12" i="1" s="1"/>
  <c r="O18" i="2"/>
  <c r="G13" i="1" s="1"/>
  <c r="N17" i="2"/>
  <c r="F12" i="1" s="1"/>
  <c r="N18" i="2"/>
  <c r="F13" i="1" s="1"/>
  <c r="M17" i="2"/>
  <c r="M18"/>
  <c r="N16"/>
  <c r="O16"/>
  <c r="M16"/>
  <c r="P33"/>
  <c r="P34"/>
  <c r="O33"/>
  <c r="G15" i="1" s="1"/>
  <c r="O34" i="2"/>
  <c r="G16" i="1" s="1"/>
  <c r="N33" i="2"/>
  <c r="F15" i="1" s="1"/>
  <c r="N34" i="2"/>
  <c r="N32"/>
  <c r="O32"/>
  <c r="P32"/>
  <c r="P12" s="1"/>
  <c r="M32"/>
  <c r="O39"/>
  <c r="O35"/>
  <c r="O27"/>
  <c r="O23"/>
  <c r="O19"/>
  <c r="N27"/>
  <c r="M27"/>
  <c r="M38"/>
  <c r="M37"/>
  <c r="M39"/>
  <c r="N39"/>
  <c r="P39"/>
  <c r="P35"/>
  <c r="N35"/>
  <c r="N23"/>
  <c r="P23"/>
  <c r="P19"/>
  <c r="N19"/>
  <c r="L32" l="1"/>
  <c r="O12"/>
  <c r="M12"/>
  <c r="L16"/>
  <c r="H16" i="1"/>
  <c r="P14" i="2"/>
  <c r="H15" i="1"/>
  <c r="H14" s="1"/>
  <c r="P13" i="2"/>
  <c r="E13" i="1"/>
  <c r="P31" i="2"/>
  <c r="H12" i="1"/>
  <c r="O14" i="2"/>
  <c r="N15"/>
  <c r="N31"/>
  <c r="E12" i="1"/>
  <c r="N14" i="2"/>
  <c r="F16" i="1"/>
  <c r="F10" s="1"/>
  <c r="M15" i="2"/>
  <c r="I11" i="1"/>
  <c r="I9"/>
  <c r="I8" s="1"/>
  <c r="O13" i="2"/>
  <c r="O31"/>
  <c r="O15"/>
  <c r="I14" i="1"/>
  <c r="H13"/>
  <c r="G9"/>
  <c r="G10"/>
  <c r="F9"/>
  <c r="Q31" i="2"/>
  <c r="Q14"/>
  <c r="Q13"/>
  <c r="Q15"/>
  <c r="F11" i="1"/>
  <c r="M34" i="2"/>
  <c r="G14" i="1"/>
  <c r="M33" i="2"/>
  <c r="G11" i="1"/>
  <c r="N12" i="2"/>
  <c r="L12" s="1"/>
  <c r="N13"/>
  <c r="M19"/>
  <c r="M23"/>
  <c r="M35"/>
  <c r="H9" i="1" l="1"/>
  <c r="P11" i="2"/>
  <c r="F14" i="1"/>
  <c r="H11"/>
  <c r="O11" i="2"/>
  <c r="G8" i="1"/>
  <c r="Q11" i="2"/>
  <c r="E16" i="1"/>
  <c r="E10" s="1"/>
  <c r="E11"/>
  <c r="M31" i="2"/>
  <c r="H10" i="1"/>
  <c r="F8"/>
  <c r="E15"/>
  <c r="N11" i="2"/>
  <c r="M13"/>
  <c r="M14"/>
  <c r="H8" i="1" l="1"/>
  <c r="E14"/>
  <c r="E9"/>
  <c r="M11" i="2"/>
  <c r="E8" i="1" l="1"/>
</calcChain>
</file>

<file path=xl/sharedStrings.xml><?xml version="1.0" encoding="utf-8"?>
<sst xmlns="http://schemas.openxmlformats.org/spreadsheetml/2006/main" count="141" uniqueCount="67">
  <si>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</si>
  <si>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</si>
  <si>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</si>
  <si>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</si>
  <si>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</si>
  <si>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</si>
  <si>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>местный бюджет</t>
  </si>
  <si>
    <t>в том числе по годам</t>
  </si>
  <si>
    <t>1.1</t>
  </si>
  <si>
    <t>1.2</t>
  </si>
  <si>
    <t>Натуральные показатели</t>
  </si>
  <si>
    <t>шт.</t>
  </si>
  <si>
    <t>Наименование Прогаммы/Подпрограммы/мероприятия</t>
  </si>
  <si>
    <t>Сроки сполнения мероприятий</t>
  </si>
  <si>
    <t>Объем/источники финансирования</t>
  </si>
  <si>
    <t>Исполнители мероприятий</t>
  </si>
  <si>
    <t>Ед. изм.</t>
  </si>
  <si>
    <t>Всего, в т.ч:</t>
  </si>
  <si>
    <t>Федеральный бюджет</t>
  </si>
  <si>
    <t>Краевой бюджет</t>
  </si>
  <si>
    <t>Местный бюджет</t>
  </si>
  <si>
    <t xml:space="preserve"> 1.1</t>
  </si>
  <si>
    <t xml:space="preserve"> 1.2</t>
  </si>
  <si>
    <t xml:space="preserve">Финансовое обеспечение реализации муниципальной программы «Обращение с отходами производства и потребления 
в Елизовском городском поселении»
</t>
  </si>
  <si>
    <t xml:space="preserve">Приложение  2                                                                                                                               к Программе «Обращение с отходами производства и потребления в Елизовском городском поселении»
</t>
  </si>
  <si>
    <t>Подпрограмма 1 "Ликвилдация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</si>
  <si>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Подпрограмма 2 "Развитие комплекснорй системы обращенеия с твердыми коммунальными отходами на территории Елизовского городского поселения"</t>
  </si>
  <si>
    <t>Муниципальная программа «Обращение с отходами производства и потребления 
в Елизовском городском поселении»</t>
  </si>
  <si>
    <t>Основное мероприятие 1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</t>
  </si>
  <si>
    <t>кв.м.</t>
  </si>
  <si>
    <t>Основное мероприятие 2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</si>
  <si>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>МБУ "Благоустройство города Елизово"</t>
  </si>
  <si>
    <t>м.куб./ тн.</t>
  </si>
  <si>
    <t>Основное мероприятие 1 "Создание доступной системы накопления (раздельного накопления) отходов, в том числе твердых коммунальных отходов"</t>
  </si>
  <si>
    <t xml:space="preserve"> 2.1</t>
  </si>
  <si>
    <t>100/1</t>
  </si>
  <si>
    <t xml:space="preserve">Перечень основных мероприятий  Программы «Обращение с отходами производства и потребления 
в Елизовском городском поселении»
</t>
  </si>
  <si>
    <t>2.2.</t>
  </si>
  <si>
    <t>Основное мероприятие 2 "Обустройство контейнерных площадок для участия в создании доступной системы накопления (раздельного накопления) отходов, в том числе твердых коммунальных отходов (ТКО) на территориях городских и сельских поселений "</t>
  </si>
  <si>
    <t xml:space="preserve"> 1.3</t>
  </si>
  <si>
    <t>тн.</t>
  </si>
  <si>
    <t>188/2,9</t>
  </si>
  <si>
    <t>Управление ЖКХ администрации ЕГП</t>
  </si>
  <si>
    <t>Количество, в том числе по годам:</t>
  </si>
  <si>
    <t>х</t>
  </si>
  <si>
    <t>Основное мероприятие 3  "Выявление случаев причинения вреда окружающей среде при размещении бесхозяйственных отходов шин, покрышек"</t>
  </si>
  <si>
    <t xml:space="preserve">Приложение 1
к  Программе «Обращение с отходами производства и потребления в Елизовском городском поселении»
</t>
  </si>
  <si>
    <t xml:space="preserve">Приложение  3                                                                                                                               к Программе «Обращение с отходами производства и потребления в Елизовском городском поселении»
</t>
  </si>
  <si>
    <t>Целевой показатель (индикатор)</t>
  </si>
  <si>
    <t>Планируемое значение</t>
  </si>
  <si>
    <t>Задача: Предупреждение причинения вреда окружающей среде при размещении бесхозяйных отходов, в том числе твердых коммунальных отходов</t>
  </si>
  <si>
    <t>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</t>
  </si>
  <si>
    <t>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</t>
  </si>
  <si>
    <t>м.куб./тн.</t>
  </si>
  <si>
    <t>Утилизация автомобильных покрышек</t>
  </si>
  <si>
    <t>Задача: Информирование населения о реализации Программы</t>
  </si>
  <si>
    <t>Размещение информации об итогах реализации Программы в информационно-телекоммуникационной сети «Интернет» на официальном сайте  администрации Елизовского городского поселения</t>
  </si>
  <si>
    <t>размещение</t>
  </si>
  <si>
    <t>Задача: Организация системы раздельного накопления отходов, в том числе твердых коммунальных отходов</t>
  </si>
  <si>
    <t>Создание мест накопления  (раздельного накопления) отходов, в том числе твердых коммунальных отходов</t>
  </si>
  <si>
    <t xml:space="preserve">    ».</t>
  </si>
  <si>
    <t>тыс. рублей</t>
  </si>
  <si>
    <t>Подпрограмма 1 «Ликвидация мест стихийного несанкционированного размещения отходов производства и потребления на территории Елизовского городского поселения»</t>
  </si>
  <si>
    <t>Подпрограмма 2 «Развитие комплекснорй системы обращенеия с твердыми коммунальными отходами на территории Елизовского городского поселения»</t>
  </si>
  <si>
    <t>156/2,4</t>
  </si>
  <si>
    <t>2020-2025</t>
  </si>
  <si>
    <t>196,1/3,0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</si>
</sst>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Q13" sqref="Q13"/>
    </sheetView>
  </sheetViews>
  <sheetFormatPr defaultRowHeight="15"/>
  <cols>
    <col min="1" max="1" width="5.5703125" customWidth="1"/>
    <col min="2" max="2" width="40" customWidth="1"/>
    <col min="3" max="3" width="19.42578125" customWidth="1"/>
    <col min="4" max="5" width="15.5703125" customWidth="1"/>
    <col min="6" max="6" width="15.5703125" style="40" customWidth="1"/>
    <col min="7" max="9" width="15.5703125" customWidth="1"/>
    <col min="10" max="10" width="17" customWidth="1"/>
  </cols>
  <sheetData>
    <row r="1" spans="1:10" ht="15" customHeight="1">
      <c r="A1" s="3"/>
      <c r="B1" s="3"/>
      <c r="C1" s="4"/>
      <c r="D1" s="4"/>
      <c r="E1" s="1"/>
      <c r="F1" s="71" t="s">
        <v>46</v>
      </c>
      <c r="G1" s="71"/>
      <c r="H1" s="71"/>
      <c r="I1" s="71"/>
    </row>
    <row r="2" spans="1:10" ht="46.5" customHeight="1">
      <c r="A2" s="3"/>
      <c r="B2" s="3"/>
      <c r="C2" s="4"/>
      <c r="D2" s="4"/>
      <c r="F2" s="71"/>
      <c r="G2" s="71"/>
      <c r="H2" s="71"/>
      <c r="I2" s="71"/>
    </row>
    <row r="3" spans="1:10" ht="20.25" customHeight="1">
      <c r="A3" s="3"/>
      <c r="B3" s="3"/>
      <c r="C3" s="4"/>
      <c r="D3" s="4"/>
      <c r="F3" s="41"/>
      <c r="G3" s="13"/>
      <c r="H3" s="13"/>
      <c r="I3" s="13"/>
    </row>
    <row r="4" spans="1:10" ht="40.5" customHeight="1">
      <c r="A4" s="72" t="s">
        <v>23</v>
      </c>
      <c r="B4" s="72"/>
      <c r="C4" s="72"/>
      <c r="D4" s="72"/>
      <c r="E4" s="72"/>
      <c r="F4" s="72"/>
      <c r="G4" s="72"/>
      <c r="H4" s="72"/>
      <c r="I4" s="72"/>
    </row>
    <row r="5" spans="1:10" s="17" customFormat="1" ht="17.25" customHeight="1">
      <c r="A5" s="14"/>
      <c r="B5" s="14"/>
      <c r="C5" s="14"/>
      <c r="D5" s="14"/>
      <c r="E5" s="14"/>
      <c r="F5" s="42"/>
      <c r="G5" s="14"/>
      <c r="H5" s="14"/>
      <c r="I5" s="24"/>
      <c r="J5" s="58" t="s">
        <v>61</v>
      </c>
    </row>
    <row r="6" spans="1:10" ht="21" customHeight="1">
      <c r="A6" s="73" t="s">
        <v>0</v>
      </c>
      <c r="B6" s="74" t="s">
        <v>1</v>
      </c>
      <c r="C6" s="74" t="s">
        <v>2</v>
      </c>
      <c r="D6" s="74" t="s">
        <v>4</v>
      </c>
      <c r="E6" s="75" t="s">
        <v>7</v>
      </c>
      <c r="F6" s="76"/>
      <c r="G6" s="76"/>
      <c r="H6" s="76"/>
      <c r="I6" s="76"/>
      <c r="J6" s="77"/>
    </row>
    <row r="7" spans="1:10" ht="19.149999999999999" customHeight="1">
      <c r="A7" s="73"/>
      <c r="B7" s="74"/>
      <c r="C7" s="74"/>
      <c r="D7" s="74"/>
      <c r="E7" s="6">
        <v>2020</v>
      </c>
      <c r="F7" s="43">
        <v>2021</v>
      </c>
      <c r="G7" s="6">
        <v>2022</v>
      </c>
      <c r="H7" s="6">
        <v>2023</v>
      </c>
      <c r="I7" s="6">
        <v>2024</v>
      </c>
      <c r="J7" s="59">
        <v>2025</v>
      </c>
    </row>
    <row r="8" spans="1:10" ht="31.9" customHeight="1">
      <c r="A8" s="67" t="s">
        <v>3</v>
      </c>
      <c r="B8" s="68" t="s">
        <v>27</v>
      </c>
      <c r="C8" s="18" t="s">
        <v>4</v>
      </c>
      <c r="D8" s="7">
        <f>SUM(E8:J8)</f>
        <v>38913.303220000002</v>
      </c>
      <c r="E8" s="7">
        <f>E9+E10</f>
        <v>6807.7595000000001</v>
      </c>
      <c r="F8" s="44">
        <f t="shared" ref="F8:I8" si="0">F9+F10</f>
        <v>3663.0237200000001</v>
      </c>
      <c r="G8" s="44">
        <f t="shared" si="0"/>
        <v>4714.8389999999999</v>
      </c>
      <c r="H8" s="21">
        <f>H9+H10</f>
        <v>6235.2049999999999</v>
      </c>
      <c r="I8" s="21">
        <f t="shared" si="0"/>
        <v>8223.494999999999</v>
      </c>
      <c r="J8" s="61">
        <v>9268.9809999999998</v>
      </c>
    </row>
    <row r="9" spans="1:10" ht="31.9" customHeight="1">
      <c r="A9" s="67"/>
      <c r="B9" s="69"/>
      <c r="C9" s="18" t="s">
        <v>5</v>
      </c>
      <c r="D9" s="7">
        <f>SUM(E9:J9)</f>
        <v>20622.969000000001</v>
      </c>
      <c r="E9" s="7">
        <f>E12+E15</f>
        <v>3677.4829999999997</v>
      </c>
      <c r="F9" s="44">
        <f t="shared" ref="F9:I10" si="1">F12+F15</f>
        <v>2587.0650000000001</v>
      </c>
      <c r="G9" s="7">
        <f t="shared" si="1"/>
        <v>2530.7399999999998</v>
      </c>
      <c r="H9" s="21">
        <f t="shared" si="1"/>
        <v>2135.2049999999999</v>
      </c>
      <c r="I9" s="21">
        <f t="shared" si="1"/>
        <v>4323.4949999999999</v>
      </c>
      <c r="J9" s="61">
        <v>5368.9809999999998</v>
      </c>
    </row>
    <row r="10" spans="1:10" ht="31.9" customHeight="1">
      <c r="A10" s="67"/>
      <c r="B10" s="70"/>
      <c r="C10" s="18" t="s">
        <v>6</v>
      </c>
      <c r="D10" s="7">
        <f>SUM(E10:J10)</f>
        <v>18290.334220000001</v>
      </c>
      <c r="E10" s="7">
        <f>E13+E16</f>
        <v>3130.2764999999999</v>
      </c>
      <c r="F10" s="44">
        <f t="shared" ref="F10:H10" si="2">F13+F16</f>
        <v>1075.9587200000001</v>
      </c>
      <c r="G10" s="7">
        <f t="shared" si="2"/>
        <v>2184.0990000000002</v>
      </c>
      <c r="H10" s="21">
        <f t="shared" si="2"/>
        <v>4100</v>
      </c>
      <c r="I10" s="21">
        <f t="shared" si="1"/>
        <v>3900</v>
      </c>
      <c r="J10" s="61">
        <v>3900</v>
      </c>
    </row>
    <row r="11" spans="1:10" ht="31.9" customHeight="1">
      <c r="A11" s="64" t="s">
        <v>8</v>
      </c>
      <c r="B11" s="65" t="s">
        <v>62</v>
      </c>
      <c r="C11" s="18" t="s">
        <v>4</v>
      </c>
      <c r="D11" s="7">
        <f t="shared" ref="D11:D13" si="3">SUM(E11:J11)</f>
        <v>19266.577580000001</v>
      </c>
      <c r="E11" s="7">
        <f>E12+E13</f>
        <v>2665.3985299999999</v>
      </c>
      <c r="F11" s="44">
        <f t="shared" ref="F11:I11" si="4">F12+F13</f>
        <v>1871.3570500000001</v>
      </c>
      <c r="G11" s="7">
        <f t="shared" si="4"/>
        <v>3219.9620000000004</v>
      </c>
      <c r="H11" s="21">
        <f t="shared" si="4"/>
        <v>3368.1559999999999</v>
      </c>
      <c r="I11" s="7">
        <f t="shared" si="4"/>
        <v>4103.5569999999998</v>
      </c>
      <c r="J11" s="61">
        <v>4038.1469999999999</v>
      </c>
    </row>
    <row r="12" spans="1:10" ht="31.9" customHeight="1">
      <c r="A12" s="64"/>
      <c r="B12" s="65"/>
      <c r="C12" s="19" t="s">
        <v>5</v>
      </c>
      <c r="D12" s="7">
        <f t="shared" si="3"/>
        <v>7403.7469999999994</v>
      </c>
      <c r="E12" s="8">
        <f>'прил 2'!M17</f>
        <v>865.31200000000001</v>
      </c>
      <c r="F12" s="45">
        <f>'прил 2'!N17</f>
        <v>1087.0650000000001</v>
      </c>
      <c r="G12" s="8">
        <f>'прил 2'!O17</f>
        <v>1341.51</v>
      </c>
      <c r="H12" s="22">
        <f>'прил 2'!P17</f>
        <v>768.15599999999995</v>
      </c>
      <c r="I12" s="8">
        <f>'прил 2'!Q17</f>
        <v>1703.557</v>
      </c>
      <c r="J12" s="60">
        <v>1638.1469999999999</v>
      </c>
    </row>
    <row r="13" spans="1:10" ht="31.9" customHeight="1">
      <c r="A13" s="64"/>
      <c r="B13" s="65"/>
      <c r="C13" s="19" t="s">
        <v>6</v>
      </c>
      <c r="D13" s="7">
        <f t="shared" si="3"/>
        <v>11862.83058</v>
      </c>
      <c r="E13" s="8">
        <f>'прил 2'!M18</f>
        <v>1800.08653</v>
      </c>
      <c r="F13" s="45">
        <f>'прил 2'!N18</f>
        <v>784.29205000000002</v>
      </c>
      <c r="G13" s="8">
        <f>'прил 2'!O18</f>
        <v>1878.4520000000002</v>
      </c>
      <c r="H13" s="22">
        <f>'прил 2'!P18</f>
        <v>2600</v>
      </c>
      <c r="I13" s="8">
        <f>'прил 2'!Q18</f>
        <v>2400</v>
      </c>
      <c r="J13" s="60">
        <v>2400</v>
      </c>
    </row>
    <row r="14" spans="1:10" ht="31.9" customHeight="1">
      <c r="A14" s="64" t="s">
        <v>9</v>
      </c>
      <c r="B14" s="66" t="s">
        <v>63</v>
      </c>
      <c r="C14" s="20" t="s">
        <v>4</v>
      </c>
      <c r="D14" s="7">
        <f>SUM(E14:J14)</f>
        <v>19646.725640000001</v>
      </c>
      <c r="E14" s="21">
        <f>E15+E16</f>
        <v>4142.3609699999997</v>
      </c>
      <c r="F14" s="44">
        <f t="shared" ref="F14:I14" si="5">F15+F16</f>
        <v>1791.6666700000001</v>
      </c>
      <c r="G14" s="21">
        <f t="shared" si="5"/>
        <v>1494.877</v>
      </c>
      <c r="H14" s="21">
        <f t="shared" si="5"/>
        <v>2867.049</v>
      </c>
      <c r="I14" s="21">
        <f t="shared" si="5"/>
        <v>4119.9380000000001</v>
      </c>
      <c r="J14" s="61">
        <v>5230.8339999999998</v>
      </c>
    </row>
    <row r="15" spans="1:10" ht="31.9" customHeight="1">
      <c r="A15" s="64"/>
      <c r="B15" s="66"/>
      <c r="C15" s="23" t="s">
        <v>5</v>
      </c>
      <c r="D15" s="7">
        <f>SUM(E15:J15)</f>
        <v>13219.221999999998</v>
      </c>
      <c r="E15" s="22">
        <f>'прил 2'!M33</f>
        <v>2812.1709999999998</v>
      </c>
      <c r="F15" s="45">
        <f>'прил 2'!N33</f>
        <v>1500</v>
      </c>
      <c r="G15" s="22">
        <f>'прил 2'!O33</f>
        <v>1189.23</v>
      </c>
      <c r="H15" s="22">
        <f>'прил 2'!P33</f>
        <v>1367.049</v>
      </c>
      <c r="I15" s="22">
        <f>'прил 2'!Q33</f>
        <v>2619.9380000000001</v>
      </c>
      <c r="J15" s="60">
        <v>3730.8339999999998</v>
      </c>
    </row>
    <row r="16" spans="1:10" ht="31.9" customHeight="1">
      <c r="A16" s="64"/>
      <c r="B16" s="66"/>
      <c r="C16" s="23" t="s">
        <v>6</v>
      </c>
      <c r="D16" s="7">
        <f>SUM(E16:J16)</f>
        <v>6427.5036399999999</v>
      </c>
      <c r="E16" s="22">
        <f>'прил 2'!M34</f>
        <v>1330.1899699999999</v>
      </c>
      <c r="F16" s="45">
        <f>'прил 2'!N34</f>
        <v>291.66667000000001</v>
      </c>
      <c r="G16" s="22">
        <f>'прил 2'!O34</f>
        <v>305.64699999999999</v>
      </c>
      <c r="H16" s="22">
        <f>'прил 2'!P34</f>
        <v>1500</v>
      </c>
      <c r="I16" s="22">
        <f>'прил 2'!Q34</f>
        <v>1500</v>
      </c>
      <c r="J16" s="60">
        <v>1500</v>
      </c>
    </row>
    <row r="17" spans="1:1">
      <c r="A17" s="2"/>
    </row>
  </sheetData>
  <mergeCells count="13">
    <mergeCell ref="F1:I2"/>
    <mergeCell ref="A4:I4"/>
    <mergeCell ref="A6:A7"/>
    <mergeCell ref="B6:B7"/>
    <mergeCell ref="C6:C7"/>
    <mergeCell ref="D6:D7"/>
    <mergeCell ref="E6:J6"/>
    <mergeCell ref="A11:A13"/>
    <mergeCell ref="B11:B13"/>
    <mergeCell ref="A14:A16"/>
    <mergeCell ref="B14:B16"/>
    <mergeCell ref="A8:A10"/>
    <mergeCell ref="B8:B10"/>
  </mergeCells>
  <pageMargins left="0.31496062992125984" right="0" top="0.74803149606299213" bottom="0.74803149606299213" header="0.31496062992125984" footer="0.31496062992125984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opLeftCell="A13" zoomScaleSheetLayoutView="100" workbookViewId="0">
      <selection activeCell="K37" sqref="K37"/>
    </sheetView>
  </sheetViews>
  <sheetFormatPr defaultColWidth="8.85546875" defaultRowHeight="12.75"/>
  <cols>
    <col min="1" max="1" width="5.28515625" style="9" customWidth="1"/>
    <col min="2" max="2" width="35.7109375" style="9" customWidth="1"/>
    <col min="3" max="3" width="6.5703125" style="9" customWidth="1"/>
    <col min="4" max="4" width="7.7109375" style="9" customWidth="1"/>
    <col min="5" max="5" width="8" style="9" customWidth="1"/>
    <col min="6" max="6" width="8.28515625" style="9" customWidth="1"/>
    <col min="7" max="9" width="6.85546875" style="9" customWidth="1"/>
    <col min="10" max="10" width="10.42578125" style="9" customWidth="1"/>
    <col min="11" max="11" width="18.140625" style="9" customWidth="1"/>
    <col min="12" max="12" width="11.85546875" style="9" bestFit="1" customWidth="1"/>
    <col min="13" max="13" width="12.28515625" style="9" customWidth="1"/>
    <col min="14" max="14" width="12.7109375" style="49" customWidth="1"/>
    <col min="15" max="15" width="12.7109375" style="9" customWidth="1"/>
    <col min="16" max="18" width="11.7109375" style="9" customWidth="1"/>
    <col min="19" max="19" width="16.85546875" style="9" customWidth="1"/>
    <col min="20" max="16384" width="8.85546875" style="9"/>
  </cols>
  <sheetData>
    <row r="1" spans="1:24" ht="15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4" ht="22.5" customHeight="1">
      <c r="N2" s="9"/>
      <c r="O2" s="94" t="s">
        <v>24</v>
      </c>
      <c r="P2" s="94"/>
      <c r="Q2" s="94"/>
      <c r="R2" s="94"/>
      <c r="S2" s="94"/>
      <c r="T2" s="54"/>
    </row>
    <row r="3" spans="1:24" ht="22.5" customHeight="1">
      <c r="N3" s="54"/>
      <c r="O3" s="94"/>
      <c r="P3" s="94"/>
      <c r="Q3" s="94"/>
      <c r="R3" s="94"/>
      <c r="S3" s="94"/>
      <c r="T3" s="54"/>
    </row>
    <row r="4" spans="1:24" ht="13.15" customHeight="1">
      <c r="N4" s="54"/>
      <c r="O4" s="94"/>
      <c r="P4" s="94"/>
      <c r="Q4" s="94"/>
      <c r="R4" s="94"/>
      <c r="S4" s="94"/>
      <c r="T4" s="54"/>
    </row>
    <row r="5" spans="1:24" ht="19.149999999999999" customHeight="1">
      <c r="N5" s="46"/>
      <c r="O5" s="5"/>
      <c r="P5" s="5"/>
      <c r="Q5" s="5"/>
      <c r="R5" s="5"/>
      <c r="S5" s="5"/>
    </row>
    <row r="6" spans="1:24" ht="43.5" customHeight="1">
      <c r="A6" s="109" t="s">
        <v>36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55"/>
    </row>
    <row r="7" spans="1:24" ht="14.45" customHeight="1">
      <c r="A7" s="25"/>
      <c r="B7" s="26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24" ht="15" customHeight="1">
      <c r="A8" s="87" t="s">
        <v>0</v>
      </c>
      <c r="B8" s="87" t="s">
        <v>12</v>
      </c>
      <c r="C8" s="81" t="s">
        <v>10</v>
      </c>
      <c r="D8" s="82"/>
      <c r="E8" s="82"/>
      <c r="F8" s="82"/>
      <c r="G8" s="82"/>
      <c r="H8" s="82"/>
      <c r="I8" s="83"/>
      <c r="J8" s="87" t="s">
        <v>13</v>
      </c>
      <c r="K8" s="87" t="s">
        <v>14</v>
      </c>
      <c r="L8" s="87" t="s">
        <v>4</v>
      </c>
      <c r="M8" s="111" t="s">
        <v>7</v>
      </c>
      <c r="N8" s="112"/>
      <c r="O8" s="112"/>
      <c r="P8" s="112"/>
      <c r="Q8" s="112"/>
      <c r="R8" s="113"/>
      <c r="S8" s="87" t="s">
        <v>15</v>
      </c>
    </row>
    <row r="9" spans="1:24" ht="15" customHeight="1">
      <c r="A9" s="87"/>
      <c r="B9" s="87"/>
      <c r="C9" s="87" t="s">
        <v>16</v>
      </c>
      <c r="D9" s="81" t="s">
        <v>43</v>
      </c>
      <c r="E9" s="82"/>
      <c r="F9" s="82"/>
      <c r="G9" s="82"/>
      <c r="H9" s="82"/>
      <c r="I9" s="83"/>
      <c r="J9" s="87"/>
      <c r="K9" s="87"/>
      <c r="L9" s="87"/>
      <c r="M9" s="87">
        <v>2020</v>
      </c>
      <c r="N9" s="95">
        <v>2021</v>
      </c>
      <c r="O9" s="87">
        <v>2022</v>
      </c>
      <c r="P9" s="87">
        <v>2023</v>
      </c>
      <c r="Q9" s="87">
        <v>2024</v>
      </c>
      <c r="R9" s="84">
        <v>2025</v>
      </c>
      <c r="S9" s="87"/>
    </row>
    <row r="10" spans="1:24" ht="26.45" customHeight="1">
      <c r="A10" s="87"/>
      <c r="B10" s="87"/>
      <c r="C10" s="87"/>
      <c r="D10" s="50">
        <v>2020</v>
      </c>
      <c r="E10" s="50">
        <v>2021</v>
      </c>
      <c r="F10" s="50">
        <v>2022</v>
      </c>
      <c r="G10" s="50">
        <v>2023</v>
      </c>
      <c r="H10" s="50">
        <v>2024</v>
      </c>
      <c r="I10" s="50">
        <v>2025</v>
      </c>
      <c r="J10" s="87"/>
      <c r="K10" s="87"/>
      <c r="L10" s="87"/>
      <c r="M10" s="87"/>
      <c r="N10" s="95"/>
      <c r="O10" s="87"/>
      <c r="P10" s="87"/>
      <c r="Q10" s="87"/>
      <c r="R10" s="86"/>
      <c r="S10" s="87"/>
      <c r="T10" s="10"/>
      <c r="U10" s="10"/>
      <c r="V10" s="10"/>
      <c r="W10" s="10"/>
      <c r="X10" s="10"/>
    </row>
    <row r="11" spans="1:24" ht="18" customHeight="1">
      <c r="A11" s="88"/>
      <c r="B11" s="115" t="s">
        <v>27</v>
      </c>
      <c r="C11" s="84" t="s">
        <v>44</v>
      </c>
      <c r="D11" s="84" t="s">
        <v>44</v>
      </c>
      <c r="E11" s="84" t="s">
        <v>44</v>
      </c>
      <c r="F11" s="84" t="s">
        <v>44</v>
      </c>
      <c r="G11" s="99" t="s">
        <v>44</v>
      </c>
      <c r="H11" s="84" t="s">
        <v>44</v>
      </c>
      <c r="I11" s="84" t="s">
        <v>44</v>
      </c>
      <c r="J11" s="88" t="s">
        <v>65</v>
      </c>
      <c r="K11" s="27" t="s">
        <v>17</v>
      </c>
      <c r="L11" s="28">
        <f>SUM(M11:R11)</f>
        <v>38913.303220000002</v>
      </c>
      <c r="M11" s="28">
        <f t="shared" ref="M11:Q11" si="0">SUM(M12:M14)</f>
        <v>6807.7595000000001</v>
      </c>
      <c r="N11" s="47">
        <f t="shared" si="0"/>
        <v>3663.0237200000001</v>
      </c>
      <c r="O11" s="28">
        <f t="shared" si="0"/>
        <v>4714.8389999999999</v>
      </c>
      <c r="P11" s="30">
        <f t="shared" si="0"/>
        <v>6235.2049999999999</v>
      </c>
      <c r="Q11" s="30">
        <f t="shared" si="0"/>
        <v>8223.494999999999</v>
      </c>
      <c r="R11" s="30">
        <f>SUM(R12:R14)</f>
        <v>9268.9809999999998</v>
      </c>
      <c r="S11" s="11"/>
    </row>
    <row r="12" spans="1:24" ht="18" customHeight="1">
      <c r="A12" s="88"/>
      <c r="B12" s="115"/>
      <c r="C12" s="85"/>
      <c r="D12" s="85"/>
      <c r="E12" s="85"/>
      <c r="F12" s="85"/>
      <c r="G12" s="100"/>
      <c r="H12" s="85"/>
      <c r="I12" s="85"/>
      <c r="J12" s="102"/>
      <c r="K12" s="27" t="s">
        <v>18</v>
      </c>
      <c r="L12" s="28">
        <f t="shared" ref="L12:L41" si="1">SUM(M12:R12)</f>
        <v>0</v>
      </c>
      <c r="M12" s="28">
        <f t="shared" ref="M12:O14" si="2">M16+M32</f>
        <v>0</v>
      </c>
      <c r="N12" s="47">
        <f t="shared" si="2"/>
        <v>0</v>
      </c>
      <c r="O12" s="28">
        <f t="shared" si="2"/>
        <v>0</v>
      </c>
      <c r="P12" s="30">
        <f t="shared" ref="P12" si="3">P16+P32</f>
        <v>0</v>
      </c>
      <c r="Q12" s="30">
        <f t="shared" ref="Q12:R12" si="4">Q16+Q32</f>
        <v>0</v>
      </c>
      <c r="R12" s="30">
        <f t="shared" si="4"/>
        <v>0</v>
      </c>
      <c r="S12" s="85" t="s">
        <v>44</v>
      </c>
    </row>
    <row r="13" spans="1:24" ht="18" customHeight="1">
      <c r="A13" s="88"/>
      <c r="B13" s="115"/>
      <c r="C13" s="85"/>
      <c r="D13" s="85"/>
      <c r="E13" s="85"/>
      <c r="F13" s="85"/>
      <c r="G13" s="100"/>
      <c r="H13" s="85"/>
      <c r="I13" s="85"/>
      <c r="J13" s="102"/>
      <c r="K13" s="27" t="s">
        <v>19</v>
      </c>
      <c r="L13" s="28">
        <f>SUM(M13:R13)</f>
        <v>20622.969000000001</v>
      </c>
      <c r="M13" s="28">
        <f t="shared" ref="M13" si="5">M17+M33</f>
        <v>3677.4829999999997</v>
      </c>
      <c r="N13" s="47">
        <f t="shared" si="2"/>
        <v>2587.0650000000001</v>
      </c>
      <c r="O13" s="28">
        <f t="shared" si="2"/>
        <v>2530.7399999999998</v>
      </c>
      <c r="P13" s="30">
        <f t="shared" ref="P13" si="6">P17+P33</f>
        <v>2135.2049999999999</v>
      </c>
      <c r="Q13" s="30">
        <f t="shared" ref="Q13:R13" si="7">Q17+Q33</f>
        <v>4323.4949999999999</v>
      </c>
      <c r="R13" s="30">
        <f t="shared" si="7"/>
        <v>5368.9809999999998</v>
      </c>
      <c r="S13" s="85"/>
    </row>
    <row r="14" spans="1:24" ht="18" customHeight="1">
      <c r="A14" s="88"/>
      <c r="B14" s="115"/>
      <c r="C14" s="86"/>
      <c r="D14" s="86"/>
      <c r="E14" s="86"/>
      <c r="F14" s="86"/>
      <c r="G14" s="101"/>
      <c r="H14" s="86"/>
      <c r="I14" s="86"/>
      <c r="J14" s="102"/>
      <c r="K14" s="27" t="s">
        <v>20</v>
      </c>
      <c r="L14" s="28">
        <f>SUM(M14:R14)</f>
        <v>18290.334220000001</v>
      </c>
      <c r="M14" s="28">
        <f t="shared" ref="M14" si="8">M18+M34</f>
        <v>3130.2764999999999</v>
      </c>
      <c r="N14" s="47">
        <f t="shared" si="2"/>
        <v>1075.9587200000001</v>
      </c>
      <c r="O14" s="28">
        <f t="shared" si="2"/>
        <v>2184.0990000000002</v>
      </c>
      <c r="P14" s="30">
        <f t="shared" ref="P14" si="9">P18+P34</f>
        <v>4100</v>
      </c>
      <c r="Q14" s="30">
        <f t="shared" ref="Q14:R14" si="10">Q18+Q34</f>
        <v>3900</v>
      </c>
      <c r="R14" s="30">
        <f t="shared" si="10"/>
        <v>3900</v>
      </c>
      <c r="S14" s="85"/>
    </row>
    <row r="15" spans="1:24" ht="18" customHeight="1">
      <c r="A15" s="116">
        <v>1</v>
      </c>
      <c r="B15" s="108" t="s">
        <v>25</v>
      </c>
      <c r="C15" s="96" t="s">
        <v>44</v>
      </c>
      <c r="D15" s="96" t="s">
        <v>44</v>
      </c>
      <c r="E15" s="96" t="s">
        <v>44</v>
      </c>
      <c r="F15" s="96" t="s">
        <v>44</v>
      </c>
      <c r="G15" s="96" t="s">
        <v>44</v>
      </c>
      <c r="H15" s="96" t="s">
        <v>44</v>
      </c>
      <c r="I15" s="84" t="s">
        <v>44</v>
      </c>
      <c r="J15" s="99" t="s">
        <v>65</v>
      </c>
      <c r="K15" s="51" t="s">
        <v>17</v>
      </c>
      <c r="L15" s="28">
        <f>SUM(M15:R15)</f>
        <v>19266.577580000001</v>
      </c>
      <c r="M15" s="30">
        <f t="shared" ref="M15:R15" si="11">SUM(M16:M18)</f>
        <v>2665.3985299999999</v>
      </c>
      <c r="N15" s="30">
        <f t="shared" si="11"/>
        <v>1871.3570500000001</v>
      </c>
      <c r="O15" s="30">
        <f t="shared" si="11"/>
        <v>3219.9620000000004</v>
      </c>
      <c r="P15" s="30">
        <f t="shared" si="11"/>
        <v>3368.1559999999999</v>
      </c>
      <c r="Q15" s="30">
        <f t="shared" si="11"/>
        <v>4103.5569999999998</v>
      </c>
      <c r="R15" s="30">
        <f t="shared" si="11"/>
        <v>4038.1469999999999</v>
      </c>
      <c r="S15" s="85"/>
    </row>
    <row r="16" spans="1:24" ht="18" customHeight="1">
      <c r="A16" s="116"/>
      <c r="B16" s="108"/>
      <c r="C16" s="97"/>
      <c r="D16" s="97"/>
      <c r="E16" s="97"/>
      <c r="F16" s="97"/>
      <c r="G16" s="97"/>
      <c r="H16" s="97"/>
      <c r="I16" s="85"/>
      <c r="J16" s="100"/>
      <c r="K16" s="51" t="s">
        <v>18</v>
      </c>
      <c r="L16" s="28">
        <f t="shared" si="1"/>
        <v>0</v>
      </c>
      <c r="M16" s="30">
        <f>M20+M24+M28</f>
        <v>0</v>
      </c>
      <c r="N16" s="30">
        <f t="shared" ref="N16:O16" si="12">N20+N24+N28</f>
        <v>0</v>
      </c>
      <c r="O16" s="30">
        <f t="shared" si="12"/>
        <v>0</v>
      </c>
      <c r="P16" s="30">
        <f t="shared" ref="P16" si="13">P20+P24+P28</f>
        <v>0</v>
      </c>
      <c r="Q16" s="30">
        <f t="shared" ref="Q16:R16" si="14">Q20+Q24+Q28</f>
        <v>0</v>
      </c>
      <c r="R16" s="30">
        <f t="shared" si="14"/>
        <v>0</v>
      </c>
      <c r="S16" s="85"/>
    </row>
    <row r="17" spans="1:19" ht="18" customHeight="1">
      <c r="A17" s="116"/>
      <c r="B17" s="108"/>
      <c r="C17" s="97"/>
      <c r="D17" s="97"/>
      <c r="E17" s="97"/>
      <c r="F17" s="97"/>
      <c r="G17" s="97"/>
      <c r="H17" s="97"/>
      <c r="I17" s="85"/>
      <c r="J17" s="100"/>
      <c r="K17" s="51" t="s">
        <v>19</v>
      </c>
      <c r="L17" s="28">
        <f>SUM(M17:R17)</f>
        <v>7403.7469999999994</v>
      </c>
      <c r="M17" s="30">
        <f t="shared" ref="M17:O18" si="15">M21+M25+M29</f>
        <v>865.31200000000001</v>
      </c>
      <c r="N17" s="30">
        <f t="shared" si="15"/>
        <v>1087.0650000000001</v>
      </c>
      <c r="O17" s="30">
        <f t="shared" si="15"/>
        <v>1341.51</v>
      </c>
      <c r="P17" s="30">
        <f t="shared" ref="P17" si="16">P21+P25+P29</f>
        <v>768.15599999999995</v>
      </c>
      <c r="Q17" s="30">
        <f t="shared" ref="Q17:R17" si="17">Q21+Q25+Q29</f>
        <v>1703.557</v>
      </c>
      <c r="R17" s="30">
        <f t="shared" si="17"/>
        <v>1638.1469999999999</v>
      </c>
      <c r="S17" s="85"/>
    </row>
    <row r="18" spans="1:19" ht="18" customHeight="1">
      <c r="A18" s="116"/>
      <c r="B18" s="108"/>
      <c r="C18" s="98"/>
      <c r="D18" s="98"/>
      <c r="E18" s="98"/>
      <c r="F18" s="98"/>
      <c r="G18" s="98"/>
      <c r="H18" s="98"/>
      <c r="I18" s="86"/>
      <c r="J18" s="101"/>
      <c r="K18" s="51" t="s">
        <v>20</v>
      </c>
      <c r="L18" s="28">
        <f>SUM(M18:R18)</f>
        <v>11862.83058</v>
      </c>
      <c r="M18" s="30">
        <f t="shared" si="15"/>
        <v>1800.08653</v>
      </c>
      <c r="N18" s="30">
        <f t="shared" si="15"/>
        <v>784.29205000000002</v>
      </c>
      <c r="O18" s="30">
        <f t="shared" si="15"/>
        <v>1878.4520000000002</v>
      </c>
      <c r="P18" s="30">
        <f t="shared" ref="P18" si="18">P22+P26+P30</f>
        <v>2600</v>
      </c>
      <c r="Q18" s="30">
        <f t="shared" ref="Q18:R18" si="19">Q22+Q26+Q30</f>
        <v>2400</v>
      </c>
      <c r="R18" s="30">
        <f t="shared" si="19"/>
        <v>2400</v>
      </c>
      <c r="S18" s="86"/>
    </row>
    <row r="19" spans="1:19" ht="22.15" customHeight="1">
      <c r="A19" s="88" t="s">
        <v>21</v>
      </c>
      <c r="B19" s="107" t="s">
        <v>28</v>
      </c>
      <c r="C19" s="88" t="s">
        <v>29</v>
      </c>
      <c r="D19" s="88">
        <v>55868</v>
      </c>
      <c r="E19" s="88">
        <v>55868</v>
      </c>
      <c r="F19" s="88">
        <v>55868</v>
      </c>
      <c r="G19" s="91">
        <v>55868</v>
      </c>
      <c r="H19" s="78">
        <v>55868</v>
      </c>
      <c r="I19" s="78">
        <v>55868</v>
      </c>
      <c r="J19" s="88" t="s">
        <v>65</v>
      </c>
      <c r="K19" s="15" t="s">
        <v>17</v>
      </c>
      <c r="L19" s="28">
        <f>SUM(M19:R19)</f>
        <v>4383.1638600000006</v>
      </c>
      <c r="M19" s="28">
        <f t="shared" ref="M19:R19" si="20">M20+M21+M22</f>
        <v>800</v>
      </c>
      <c r="N19" s="47">
        <f t="shared" si="20"/>
        <v>683.20385999999996</v>
      </c>
      <c r="O19" s="30">
        <f t="shared" si="20"/>
        <v>799.96</v>
      </c>
      <c r="P19" s="28">
        <f t="shared" si="20"/>
        <v>500</v>
      </c>
      <c r="Q19" s="28">
        <f t="shared" si="20"/>
        <v>800</v>
      </c>
      <c r="R19" s="28">
        <f t="shared" si="20"/>
        <v>800</v>
      </c>
      <c r="S19" s="84" t="s">
        <v>31</v>
      </c>
    </row>
    <row r="20" spans="1:19" ht="22.15" customHeight="1">
      <c r="A20" s="88"/>
      <c r="B20" s="107"/>
      <c r="C20" s="102"/>
      <c r="D20" s="88"/>
      <c r="E20" s="88"/>
      <c r="F20" s="88"/>
      <c r="G20" s="92"/>
      <c r="H20" s="79"/>
      <c r="I20" s="79"/>
      <c r="J20" s="102"/>
      <c r="K20" s="15" t="s">
        <v>18</v>
      </c>
      <c r="L20" s="28">
        <f t="shared" si="1"/>
        <v>0</v>
      </c>
      <c r="M20" s="29">
        <v>0</v>
      </c>
      <c r="N20" s="48">
        <v>0</v>
      </c>
      <c r="O20" s="52">
        <v>0</v>
      </c>
      <c r="P20" s="29">
        <v>0</v>
      </c>
      <c r="Q20" s="29">
        <v>0</v>
      </c>
      <c r="R20" s="29">
        <v>0</v>
      </c>
      <c r="S20" s="85"/>
    </row>
    <row r="21" spans="1:19" ht="22.15" customHeight="1">
      <c r="A21" s="88"/>
      <c r="B21" s="107"/>
      <c r="C21" s="102"/>
      <c r="D21" s="88"/>
      <c r="E21" s="88"/>
      <c r="F21" s="88"/>
      <c r="G21" s="92"/>
      <c r="H21" s="79"/>
      <c r="I21" s="79"/>
      <c r="J21" s="102"/>
      <c r="K21" s="15" t="s">
        <v>19</v>
      </c>
      <c r="L21" s="28">
        <f t="shared" si="1"/>
        <v>0</v>
      </c>
      <c r="M21" s="29">
        <v>0</v>
      </c>
      <c r="N21" s="48">
        <v>0</v>
      </c>
      <c r="O21" s="52">
        <v>0</v>
      </c>
      <c r="P21" s="29">
        <v>0</v>
      </c>
      <c r="Q21" s="29">
        <v>0</v>
      </c>
      <c r="R21" s="29">
        <v>0</v>
      </c>
      <c r="S21" s="85"/>
    </row>
    <row r="22" spans="1:19" ht="34.5" customHeight="1">
      <c r="A22" s="88"/>
      <c r="B22" s="107"/>
      <c r="C22" s="102"/>
      <c r="D22" s="88"/>
      <c r="E22" s="88"/>
      <c r="F22" s="88"/>
      <c r="G22" s="93"/>
      <c r="H22" s="80"/>
      <c r="I22" s="80"/>
      <c r="J22" s="102"/>
      <c r="K22" s="15" t="s">
        <v>20</v>
      </c>
      <c r="L22" s="28">
        <f t="shared" si="1"/>
        <v>4383.1638600000006</v>
      </c>
      <c r="M22" s="29">
        <v>800</v>
      </c>
      <c r="N22" s="48">
        <v>683.20385999999996</v>
      </c>
      <c r="O22" s="52">
        <v>799.96</v>
      </c>
      <c r="P22" s="29">
        <v>500</v>
      </c>
      <c r="Q22" s="29">
        <v>800</v>
      </c>
      <c r="R22" s="29">
        <v>800</v>
      </c>
      <c r="S22" s="85"/>
    </row>
    <row r="23" spans="1:19" ht="19.149999999999999" customHeight="1">
      <c r="A23" s="88" t="s">
        <v>22</v>
      </c>
      <c r="B23" s="107" t="s">
        <v>30</v>
      </c>
      <c r="C23" s="87" t="s">
        <v>32</v>
      </c>
      <c r="D23" s="87" t="s">
        <v>41</v>
      </c>
      <c r="E23" s="87" t="s">
        <v>64</v>
      </c>
      <c r="F23" s="87" t="str">
        <f>'приложение 3'!F10</f>
        <v>196,1/3,0</v>
      </c>
      <c r="G23" s="114" t="s">
        <v>35</v>
      </c>
      <c r="H23" s="87" t="s">
        <v>35</v>
      </c>
      <c r="I23" s="87" t="s">
        <v>35</v>
      </c>
      <c r="J23" s="88" t="s">
        <v>65</v>
      </c>
      <c r="K23" s="15" t="s">
        <v>17</v>
      </c>
      <c r="L23" s="28">
        <f>SUM(M23:R23)</f>
        <v>5705.5855500000007</v>
      </c>
      <c r="M23" s="28">
        <f>M24+M25+M26</f>
        <v>865.39853000000005</v>
      </c>
      <c r="N23" s="47">
        <f t="shared" ref="N23:P23" si="21">N24+N25+N26</f>
        <v>464.96499999999997</v>
      </c>
      <c r="O23" s="30">
        <f t="shared" ref="O23" si="22">O24+O25+O26</f>
        <v>578.50602000000003</v>
      </c>
      <c r="P23" s="30">
        <f t="shared" si="21"/>
        <v>933.33199999999999</v>
      </c>
      <c r="Q23" s="28">
        <f t="shared" ref="Q23:R23" si="23">Q24+Q25+Q26</f>
        <v>1464.3969999999999</v>
      </c>
      <c r="R23" s="28">
        <f t="shared" si="23"/>
        <v>1398.9870000000001</v>
      </c>
      <c r="S23" s="85"/>
    </row>
    <row r="24" spans="1:19" ht="19.149999999999999" customHeight="1">
      <c r="A24" s="88"/>
      <c r="B24" s="107"/>
      <c r="C24" s="106"/>
      <c r="D24" s="87"/>
      <c r="E24" s="87"/>
      <c r="F24" s="87"/>
      <c r="G24" s="114"/>
      <c r="H24" s="87"/>
      <c r="I24" s="87"/>
      <c r="J24" s="102"/>
      <c r="K24" s="15" t="s">
        <v>18</v>
      </c>
      <c r="L24" s="28">
        <f t="shared" si="1"/>
        <v>0</v>
      </c>
      <c r="M24" s="29">
        <v>0</v>
      </c>
      <c r="N24" s="48">
        <v>0</v>
      </c>
      <c r="O24" s="52">
        <v>0</v>
      </c>
      <c r="P24" s="52">
        <v>0</v>
      </c>
      <c r="Q24" s="29">
        <v>0</v>
      </c>
      <c r="R24" s="29">
        <v>0</v>
      </c>
      <c r="S24" s="85"/>
    </row>
    <row r="25" spans="1:19" ht="19.149999999999999" customHeight="1">
      <c r="A25" s="88"/>
      <c r="B25" s="107"/>
      <c r="C25" s="106"/>
      <c r="D25" s="87"/>
      <c r="E25" s="87"/>
      <c r="F25" s="87"/>
      <c r="G25" s="114"/>
      <c r="H25" s="87"/>
      <c r="I25" s="87"/>
      <c r="J25" s="102"/>
      <c r="K25" s="15" t="s">
        <v>19</v>
      </c>
      <c r="L25" s="28">
        <f>SUM(M25:R25)</f>
        <v>3689.018</v>
      </c>
      <c r="M25" s="29">
        <v>865.31200000000001</v>
      </c>
      <c r="N25" s="48">
        <v>464.5</v>
      </c>
      <c r="O25" s="52">
        <v>362.49</v>
      </c>
      <c r="P25" s="52">
        <v>333.33199999999999</v>
      </c>
      <c r="Q25" s="29">
        <v>864.39700000000005</v>
      </c>
      <c r="R25" s="29">
        <v>798.98699999999997</v>
      </c>
      <c r="S25" s="85"/>
    </row>
    <row r="26" spans="1:19" ht="19.149999999999999" customHeight="1">
      <c r="A26" s="88"/>
      <c r="B26" s="107"/>
      <c r="C26" s="106"/>
      <c r="D26" s="87"/>
      <c r="E26" s="87"/>
      <c r="F26" s="87"/>
      <c r="G26" s="114"/>
      <c r="H26" s="87"/>
      <c r="I26" s="87"/>
      <c r="J26" s="102"/>
      <c r="K26" s="15" t="s">
        <v>20</v>
      </c>
      <c r="L26" s="28">
        <f>SUM(M26:R26)</f>
        <v>2016.56755</v>
      </c>
      <c r="M26" s="29">
        <v>8.6529999999999996E-2</v>
      </c>
      <c r="N26" s="48">
        <v>0.46500000000000002</v>
      </c>
      <c r="O26" s="52">
        <v>216.01602</v>
      </c>
      <c r="P26" s="52">
        <v>600</v>
      </c>
      <c r="Q26" s="29">
        <v>600</v>
      </c>
      <c r="R26" s="29">
        <v>600</v>
      </c>
      <c r="S26" s="86"/>
    </row>
    <row r="27" spans="1:19" ht="19.149999999999999" customHeight="1">
      <c r="A27" s="88" t="s">
        <v>39</v>
      </c>
      <c r="B27" s="103" t="s">
        <v>45</v>
      </c>
      <c r="C27" s="87" t="s">
        <v>40</v>
      </c>
      <c r="D27" s="90">
        <v>10.204079999999999</v>
      </c>
      <c r="E27" s="90">
        <v>7.3485300000000002</v>
      </c>
      <c r="F27" s="87">
        <f>'приложение 3'!F11</f>
        <v>21.755520000000001</v>
      </c>
      <c r="G27" s="99">
        <v>9</v>
      </c>
      <c r="H27" s="84">
        <v>9</v>
      </c>
      <c r="I27" s="84">
        <v>9</v>
      </c>
      <c r="J27" s="88" t="s">
        <v>65</v>
      </c>
      <c r="K27" s="15" t="s">
        <v>17</v>
      </c>
      <c r="L27" s="28">
        <f>SUM(M27:R27)</f>
        <v>9177.8281700000007</v>
      </c>
      <c r="M27" s="28">
        <f>M28+M29+M30</f>
        <v>1000</v>
      </c>
      <c r="N27" s="47">
        <f t="shared" ref="N27" si="24">N28+N29+N30</f>
        <v>723.18819000000008</v>
      </c>
      <c r="O27" s="30">
        <f t="shared" ref="O27:P27" si="25">O28+O29+O30</f>
        <v>1841.4959800000001</v>
      </c>
      <c r="P27" s="30">
        <f t="shared" si="25"/>
        <v>1934.8240000000001</v>
      </c>
      <c r="Q27" s="28">
        <f t="shared" ref="Q27:R27" si="26">Q28+Q29+Q30</f>
        <v>1839.1599999999999</v>
      </c>
      <c r="R27" s="28">
        <f t="shared" si="26"/>
        <v>1839.1599999999999</v>
      </c>
      <c r="S27" s="84" t="s">
        <v>31</v>
      </c>
    </row>
    <row r="28" spans="1:19" ht="19.149999999999999" customHeight="1">
      <c r="A28" s="88"/>
      <c r="B28" s="104"/>
      <c r="C28" s="106"/>
      <c r="D28" s="90"/>
      <c r="E28" s="90"/>
      <c r="F28" s="87"/>
      <c r="G28" s="100"/>
      <c r="H28" s="85"/>
      <c r="I28" s="85"/>
      <c r="J28" s="102"/>
      <c r="K28" s="15" t="s">
        <v>18</v>
      </c>
      <c r="L28" s="28">
        <f t="shared" si="1"/>
        <v>0</v>
      </c>
      <c r="M28" s="29">
        <v>0</v>
      </c>
      <c r="N28" s="48">
        <v>0</v>
      </c>
      <c r="O28" s="52">
        <v>0</v>
      </c>
      <c r="P28" s="52">
        <v>0</v>
      </c>
      <c r="Q28" s="29">
        <v>0</v>
      </c>
      <c r="R28" s="29">
        <v>0</v>
      </c>
      <c r="S28" s="85"/>
    </row>
    <row r="29" spans="1:19" ht="19.149999999999999" customHeight="1">
      <c r="A29" s="88"/>
      <c r="B29" s="104"/>
      <c r="C29" s="106"/>
      <c r="D29" s="90"/>
      <c r="E29" s="90"/>
      <c r="F29" s="87"/>
      <c r="G29" s="100"/>
      <c r="H29" s="85"/>
      <c r="I29" s="85"/>
      <c r="J29" s="102"/>
      <c r="K29" s="15" t="s">
        <v>19</v>
      </c>
      <c r="L29" s="28">
        <f>SUM(M29:R29)</f>
        <v>3714.7289999999998</v>
      </c>
      <c r="M29" s="29">
        <v>0</v>
      </c>
      <c r="N29" s="48">
        <v>622.56500000000005</v>
      </c>
      <c r="O29" s="52">
        <v>979.02</v>
      </c>
      <c r="P29" s="52">
        <v>434.82400000000001</v>
      </c>
      <c r="Q29" s="29">
        <v>839.16</v>
      </c>
      <c r="R29" s="29">
        <v>839.16</v>
      </c>
      <c r="S29" s="85"/>
    </row>
    <row r="30" spans="1:19" ht="19.149999999999999" customHeight="1">
      <c r="A30" s="88"/>
      <c r="B30" s="105"/>
      <c r="C30" s="106"/>
      <c r="D30" s="90"/>
      <c r="E30" s="90"/>
      <c r="F30" s="87"/>
      <c r="G30" s="101"/>
      <c r="H30" s="86"/>
      <c r="I30" s="86"/>
      <c r="J30" s="102"/>
      <c r="K30" s="15" t="s">
        <v>20</v>
      </c>
      <c r="L30" s="28">
        <f>SUM(M30:R30)</f>
        <v>5463.0991699999995</v>
      </c>
      <c r="M30" s="29">
        <v>1000</v>
      </c>
      <c r="N30" s="48">
        <v>100.62318999999999</v>
      </c>
      <c r="O30" s="52">
        <v>862.47598000000005</v>
      </c>
      <c r="P30" s="52">
        <v>1500</v>
      </c>
      <c r="Q30" s="29">
        <v>1000</v>
      </c>
      <c r="R30" s="29">
        <v>1000</v>
      </c>
      <c r="S30" s="85"/>
    </row>
    <row r="31" spans="1:19" ht="17.45" customHeight="1">
      <c r="A31" s="89">
        <v>2</v>
      </c>
      <c r="B31" s="108" t="s">
        <v>26</v>
      </c>
      <c r="C31" s="89"/>
      <c r="D31" s="89"/>
      <c r="E31" s="89"/>
      <c r="F31" s="89"/>
      <c r="G31" s="91"/>
      <c r="H31" s="91"/>
      <c r="I31" s="91"/>
      <c r="J31" s="89"/>
      <c r="K31" s="51" t="s">
        <v>17</v>
      </c>
      <c r="L31" s="28">
        <f>SUM(M31:R31)</f>
        <v>19646.725640000001</v>
      </c>
      <c r="M31" s="30">
        <f t="shared" ref="M31:R31" si="27">SUM(M32:M34)</f>
        <v>4142.3609699999997</v>
      </c>
      <c r="N31" s="30">
        <f t="shared" si="27"/>
        <v>1791.6666700000001</v>
      </c>
      <c r="O31" s="30">
        <f t="shared" si="27"/>
        <v>1494.877</v>
      </c>
      <c r="P31" s="30">
        <f t="shared" si="27"/>
        <v>2867.049</v>
      </c>
      <c r="Q31" s="30">
        <f t="shared" si="27"/>
        <v>4119.9380000000001</v>
      </c>
      <c r="R31" s="30">
        <f t="shared" si="27"/>
        <v>5230.8339999999998</v>
      </c>
      <c r="S31" s="85" t="s">
        <v>42</v>
      </c>
    </row>
    <row r="32" spans="1:19" ht="17.45" customHeight="1">
      <c r="A32" s="89"/>
      <c r="B32" s="108"/>
      <c r="C32" s="89"/>
      <c r="D32" s="89"/>
      <c r="E32" s="89"/>
      <c r="F32" s="89"/>
      <c r="G32" s="92"/>
      <c r="H32" s="92"/>
      <c r="I32" s="92"/>
      <c r="J32" s="89"/>
      <c r="K32" s="51" t="s">
        <v>18</v>
      </c>
      <c r="L32" s="28">
        <f t="shared" si="1"/>
        <v>0</v>
      </c>
      <c r="M32" s="30">
        <f>M36+M40</f>
        <v>0</v>
      </c>
      <c r="N32" s="30">
        <f t="shared" ref="N32:P32" si="28">N36+N40</f>
        <v>0</v>
      </c>
      <c r="O32" s="30">
        <f t="shared" si="28"/>
        <v>0</v>
      </c>
      <c r="P32" s="30">
        <f t="shared" si="28"/>
        <v>0</v>
      </c>
      <c r="Q32" s="30">
        <f t="shared" ref="Q32:R32" si="29">Q36+Q40</f>
        <v>0</v>
      </c>
      <c r="R32" s="30">
        <f t="shared" si="29"/>
        <v>0</v>
      </c>
      <c r="S32" s="85"/>
    </row>
    <row r="33" spans="1:19" ht="17.45" customHeight="1">
      <c r="A33" s="89"/>
      <c r="B33" s="108"/>
      <c r="C33" s="89"/>
      <c r="D33" s="89"/>
      <c r="E33" s="89"/>
      <c r="F33" s="89"/>
      <c r="G33" s="92"/>
      <c r="H33" s="92"/>
      <c r="I33" s="92"/>
      <c r="J33" s="89"/>
      <c r="K33" s="51" t="s">
        <v>19</v>
      </c>
      <c r="L33" s="28">
        <f>SUM(M33:R33)</f>
        <v>13219.221999999998</v>
      </c>
      <c r="M33" s="30">
        <f t="shared" ref="M33:P34" si="30">M37+M41</f>
        <v>2812.1709999999998</v>
      </c>
      <c r="N33" s="30">
        <f t="shared" si="30"/>
        <v>1500</v>
      </c>
      <c r="O33" s="30">
        <f t="shared" si="30"/>
        <v>1189.23</v>
      </c>
      <c r="P33" s="30">
        <f t="shared" si="30"/>
        <v>1367.049</v>
      </c>
      <c r="Q33" s="30">
        <f t="shared" ref="Q33:R33" si="31">Q37+Q41</f>
        <v>2619.9380000000001</v>
      </c>
      <c r="R33" s="30">
        <f t="shared" si="31"/>
        <v>3730.8339999999998</v>
      </c>
      <c r="S33" s="85"/>
    </row>
    <row r="34" spans="1:19" ht="17.45" customHeight="1">
      <c r="A34" s="89"/>
      <c r="B34" s="108"/>
      <c r="C34" s="89"/>
      <c r="D34" s="89"/>
      <c r="E34" s="89"/>
      <c r="F34" s="89"/>
      <c r="G34" s="93"/>
      <c r="H34" s="93"/>
      <c r="I34" s="93"/>
      <c r="J34" s="89"/>
      <c r="K34" s="51" t="s">
        <v>20</v>
      </c>
      <c r="L34" s="28">
        <f>SUM(M34:R34)</f>
        <v>6427.5036399999999</v>
      </c>
      <c r="M34" s="30">
        <f t="shared" si="30"/>
        <v>1330.1899699999999</v>
      </c>
      <c r="N34" s="30">
        <f t="shared" si="30"/>
        <v>291.66667000000001</v>
      </c>
      <c r="O34" s="30">
        <f t="shared" si="30"/>
        <v>305.64699999999999</v>
      </c>
      <c r="P34" s="30">
        <f t="shared" si="30"/>
        <v>1500</v>
      </c>
      <c r="Q34" s="30">
        <f t="shared" ref="Q34:R34" si="32">Q38+Q42</f>
        <v>1500</v>
      </c>
      <c r="R34" s="30">
        <f t="shared" si="32"/>
        <v>1500</v>
      </c>
      <c r="S34" s="85"/>
    </row>
    <row r="35" spans="1:19" ht="16.149999999999999" customHeight="1">
      <c r="A35" s="88" t="s">
        <v>34</v>
      </c>
      <c r="B35" s="107" t="s">
        <v>33</v>
      </c>
      <c r="C35" s="88" t="s">
        <v>11</v>
      </c>
      <c r="D35" s="88">
        <v>4</v>
      </c>
      <c r="E35" s="88">
        <v>7</v>
      </c>
      <c r="F35" s="88">
        <f>'приложение 3'!F15</f>
        <v>3</v>
      </c>
      <c r="G35" s="91">
        <v>4</v>
      </c>
      <c r="H35" s="78">
        <v>4</v>
      </c>
      <c r="I35" s="78">
        <v>4</v>
      </c>
      <c r="J35" s="88" t="s">
        <v>65</v>
      </c>
      <c r="K35" s="15" t="s">
        <v>17</v>
      </c>
      <c r="L35" s="28">
        <f>SUM(M35:R35)</f>
        <v>18628.998780000002</v>
      </c>
      <c r="M35" s="28">
        <f t="shared" ref="M35:R35" si="33">M36+M37+M38</f>
        <v>3124.63411</v>
      </c>
      <c r="N35" s="47">
        <f t="shared" si="33"/>
        <v>1791.6666700000001</v>
      </c>
      <c r="O35" s="28">
        <f t="shared" si="33"/>
        <v>1494.877</v>
      </c>
      <c r="P35" s="30">
        <f t="shared" si="33"/>
        <v>2867.049</v>
      </c>
      <c r="Q35" s="28">
        <f t="shared" si="33"/>
        <v>4119.9380000000001</v>
      </c>
      <c r="R35" s="28">
        <f t="shared" si="33"/>
        <v>5230.8339999999998</v>
      </c>
      <c r="S35" s="85"/>
    </row>
    <row r="36" spans="1:19" ht="16.149999999999999" customHeight="1">
      <c r="A36" s="88"/>
      <c r="B36" s="107"/>
      <c r="C36" s="88"/>
      <c r="D36" s="88"/>
      <c r="E36" s="88"/>
      <c r="F36" s="88"/>
      <c r="G36" s="92"/>
      <c r="H36" s="79"/>
      <c r="I36" s="79"/>
      <c r="J36" s="88"/>
      <c r="K36" s="15" t="s">
        <v>18</v>
      </c>
      <c r="L36" s="28">
        <f t="shared" si="1"/>
        <v>0</v>
      </c>
      <c r="M36" s="29">
        <v>0</v>
      </c>
      <c r="N36" s="48">
        <v>0</v>
      </c>
      <c r="O36" s="29">
        <v>0</v>
      </c>
      <c r="P36" s="52">
        <v>0</v>
      </c>
      <c r="Q36" s="29">
        <v>0</v>
      </c>
      <c r="R36" s="29">
        <v>0</v>
      </c>
      <c r="S36" s="85"/>
    </row>
    <row r="37" spans="1:19" ht="16.149999999999999" customHeight="1">
      <c r="A37" s="88"/>
      <c r="B37" s="107"/>
      <c r="C37" s="88"/>
      <c r="D37" s="88"/>
      <c r="E37" s="88"/>
      <c r="F37" s="88"/>
      <c r="G37" s="92"/>
      <c r="H37" s="79"/>
      <c r="I37" s="79"/>
      <c r="J37" s="88"/>
      <c r="K37" s="15" t="s">
        <v>19</v>
      </c>
      <c r="L37" s="28">
        <f>SUM(M37:R37)</f>
        <v>13219.221999999998</v>
      </c>
      <c r="M37" s="29">
        <f>1375.33+1436.841</f>
        <v>2812.1709999999998</v>
      </c>
      <c r="N37" s="48">
        <v>1500</v>
      </c>
      <c r="O37" s="29">
        <v>1189.23</v>
      </c>
      <c r="P37" s="52">
        <v>1367.049</v>
      </c>
      <c r="Q37" s="29">
        <v>2619.9380000000001</v>
      </c>
      <c r="R37" s="29">
        <v>3730.8339999999998</v>
      </c>
      <c r="S37" s="85"/>
    </row>
    <row r="38" spans="1:19" ht="16.149999999999999" customHeight="1">
      <c r="A38" s="88"/>
      <c r="B38" s="107"/>
      <c r="C38" s="88"/>
      <c r="D38" s="88"/>
      <c r="E38" s="88"/>
      <c r="F38" s="88"/>
      <c r="G38" s="93"/>
      <c r="H38" s="80"/>
      <c r="I38" s="80"/>
      <c r="J38" s="88"/>
      <c r="K38" s="15" t="s">
        <v>20</v>
      </c>
      <c r="L38" s="28">
        <f>SUM(M38:R38)</f>
        <v>5409.7767800000001</v>
      </c>
      <c r="M38" s="29">
        <f>152.81444+159.64867</f>
        <v>312.46311000000003</v>
      </c>
      <c r="N38" s="48">
        <v>291.66667000000001</v>
      </c>
      <c r="O38" s="29">
        <v>305.64699999999999</v>
      </c>
      <c r="P38" s="52">
        <v>1500</v>
      </c>
      <c r="Q38" s="29">
        <v>1500</v>
      </c>
      <c r="R38" s="29">
        <v>1500</v>
      </c>
      <c r="S38" s="85"/>
    </row>
    <row r="39" spans="1:19" ht="21" customHeight="1">
      <c r="A39" s="88" t="s">
        <v>37</v>
      </c>
      <c r="B39" s="107" t="s">
        <v>38</v>
      </c>
      <c r="C39" s="88" t="s">
        <v>11</v>
      </c>
      <c r="D39" s="88">
        <v>8</v>
      </c>
      <c r="E39" s="88">
        <v>0</v>
      </c>
      <c r="F39" s="88">
        <v>0</v>
      </c>
      <c r="G39" s="91">
        <v>0</v>
      </c>
      <c r="H39" s="78">
        <v>0</v>
      </c>
      <c r="I39" s="78">
        <v>0</v>
      </c>
      <c r="J39" s="88" t="s">
        <v>65</v>
      </c>
      <c r="K39" s="15" t="s">
        <v>17</v>
      </c>
      <c r="L39" s="28">
        <f>SUM(M39:R39)</f>
        <v>1017.72686</v>
      </c>
      <c r="M39" s="28">
        <f t="shared" ref="M39:P39" si="34">M40+M41+M42</f>
        <v>1017.72686</v>
      </c>
      <c r="N39" s="47">
        <f t="shared" si="34"/>
        <v>0</v>
      </c>
      <c r="O39" s="28">
        <f t="shared" ref="O39" si="35">O40+O41+O42</f>
        <v>0</v>
      </c>
      <c r="P39" s="30">
        <f t="shared" si="34"/>
        <v>0</v>
      </c>
      <c r="Q39" s="28">
        <f t="shared" ref="Q39:R39" si="36">Q40+Q41+Q42</f>
        <v>0</v>
      </c>
      <c r="R39" s="28">
        <f t="shared" si="36"/>
        <v>0</v>
      </c>
      <c r="S39" s="85"/>
    </row>
    <row r="40" spans="1:19" ht="21" customHeight="1">
      <c r="A40" s="88"/>
      <c r="B40" s="107"/>
      <c r="C40" s="88"/>
      <c r="D40" s="88"/>
      <c r="E40" s="88"/>
      <c r="F40" s="88"/>
      <c r="G40" s="92"/>
      <c r="H40" s="79"/>
      <c r="I40" s="79"/>
      <c r="J40" s="88"/>
      <c r="K40" s="15" t="s">
        <v>18</v>
      </c>
      <c r="L40" s="28">
        <f t="shared" si="1"/>
        <v>0</v>
      </c>
      <c r="M40" s="29">
        <v>0</v>
      </c>
      <c r="N40" s="48">
        <v>0</v>
      </c>
      <c r="O40" s="29">
        <v>0</v>
      </c>
      <c r="P40" s="29">
        <v>0</v>
      </c>
      <c r="Q40" s="29">
        <v>0</v>
      </c>
      <c r="R40" s="29">
        <v>0</v>
      </c>
      <c r="S40" s="85"/>
    </row>
    <row r="41" spans="1:19" ht="21" customHeight="1">
      <c r="A41" s="88"/>
      <c r="B41" s="107"/>
      <c r="C41" s="88"/>
      <c r="D41" s="88"/>
      <c r="E41" s="88"/>
      <c r="F41" s="88"/>
      <c r="G41" s="92"/>
      <c r="H41" s="79"/>
      <c r="I41" s="79"/>
      <c r="J41" s="88"/>
      <c r="K41" s="15" t="s">
        <v>19</v>
      </c>
      <c r="L41" s="28">
        <f t="shared" si="1"/>
        <v>0</v>
      </c>
      <c r="M41" s="29">
        <v>0</v>
      </c>
      <c r="N41" s="48">
        <v>0</v>
      </c>
      <c r="O41" s="29">
        <v>0</v>
      </c>
      <c r="P41" s="29">
        <v>0</v>
      </c>
      <c r="Q41" s="29">
        <v>0</v>
      </c>
      <c r="R41" s="29">
        <v>0</v>
      </c>
      <c r="S41" s="85"/>
    </row>
    <row r="42" spans="1:19" ht="21" customHeight="1">
      <c r="A42" s="88"/>
      <c r="B42" s="107"/>
      <c r="C42" s="88"/>
      <c r="D42" s="88"/>
      <c r="E42" s="88"/>
      <c r="F42" s="88"/>
      <c r="G42" s="93"/>
      <c r="H42" s="80"/>
      <c r="I42" s="80"/>
      <c r="J42" s="88"/>
      <c r="K42" s="15" t="s">
        <v>20</v>
      </c>
      <c r="L42" s="28">
        <f>SUM(M42:R42)</f>
        <v>1017.72686</v>
      </c>
      <c r="M42" s="29">
        <v>1017.72686</v>
      </c>
      <c r="N42" s="48">
        <v>0</v>
      </c>
      <c r="O42" s="29">
        <v>0</v>
      </c>
      <c r="P42" s="29">
        <v>0</v>
      </c>
      <c r="Q42" s="29">
        <v>0</v>
      </c>
      <c r="R42" s="29">
        <v>0</v>
      </c>
      <c r="S42" s="86"/>
    </row>
  </sheetData>
  <mergeCells count="103">
    <mergeCell ref="C31:C34"/>
    <mergeCell ref="D23:D26"/>
    <mergeCell ref="B11:B14"/>
    <mergeCell ref="A15:A18"/>
    <mergeCell ref="B15:B18"/>
    <mergeCell ref="A19:A22"/>
    <mergeCell ref="B19:B22"/>
    <mergeCell ref="C19:C22"/>
    <mergeCell ref="A23:A26"/>
    <mergeCell ref="B23:B26"/>
    <mergeCell ref="C23:C26"/>
    <mergeCell ref="J31:J34"/>
    <mergeCell ref="D15:D18"/>
    <mergeCell ref="E15:E18"/>
    <mergeCell ref="F15:F18"/>
    <mergeCell ref="J19:J22"/>
    <mergeCell ref="F19:F22"/>
    <mergeCell ref="F27:F30"/>
    <mergeCell ref="J27:J30"/>
    <mergeCell ref="G23:G26"/>
    <mergeCell ref="G27:G30"/>
    <mergeCell ref="G31:G34"/>
    <mergeCell ref="J23:J26"/>
    <mergeCell ref="I27:I30"/>
    <mergeCell ref="I31:I34"/>
    <mergeCell ref="A8:A10"/>
    <mergeCell ref="B8:B10"/>
    <mergeCell ref="A6:S6"/>
    <mergeCell ref="K8:K10"/>
    <mergeCell ref="L8:L10"/>
    <mergeCell ref="J8:J10"/>
    <mergeCell ref="P9:P10"/>
    <mergeCell ref="S8:S10"/>
    <mergeCell ref="Q9:Q10"/>
    <mergeCell ref="C7:S7"/>
    <mergeCell ref="M8:R8"/>
    <mergeCell ref="C8:I8"/>
    <mergeCell ref="S19:S26"/>
    <mergeCell ref="A11:A14"/>
    <mergeCell ref="J35:J38"/>
    <mergeCell ref="S27:S30"/>
    <mergeCell ref="S31:S42"/>
    <mergeCell ref="A27:A30"/>
    <mergeCell ref="B27:B30"/>
    <mergeCell ref="C27:C30"/>
    <mergeCell ref="D27:D30"/>
    <mergeCell ref="J39:J42"/>
    <mergeCell ref="A39:A42"/>
    <mergeCell ref="B39:B42"/>
    <mergeCell ref="C39:C42"/>
    <mergeCell ref="A31:A34"/>
    <mergeCell ref="B31:B34"/>
    <mergeCell ref="A35:A38"/>
    <mergeCell ref="B35:B38"/>
    <mergeCell ref="C35:C38"/>
    <mergeCell ref="D31:D34"/>
    <mergeCell ref="G35:G38"/>
    <mergeCell ref="G39:G42"/>
    <mergeCell ref="D39:D42"/>
    <mergeCell ref="E39:E42"/>
    <mergeCell ref="F39:F42"/>
    <mergeCell ref="O2:S4"/>
    <mergeCell ref="S12:S18"/>
    <mergeCell ref="C9:C10"/>
    <mergeCell ref="M9:M10"/>
    <mergeCell ref="N9:N10"/>
    <mergeCell ref="O9:O10"/>
    <mergeCell ref="C15:C18"/>
    <mergeCell ref="J15:J18"/>
    <mergeCell ref="H11:H14"/>
    <mergeCell ref="H15:H18"/>
    <mergeCell ref="J11:J14"/>
    <mergeCell ref="C11:C14"/>
    <mergeCell ref="D11:D14"/>
    <mergeCell ref="E11:E14"/>
    <mergeCell ref="G11:G14"/>
    <mergeCell ref="G15:G18"/>
    <mergeCell ref="R9:R10"/>
    <mergeCell ref="F11:F14"/>
    <mergeCell ref="I35:I38"/>
    <mergeCell ref="I39:I42"/>
    <mergeCell ref="D9:I9"/>
    <mergeCell ref="I11:I14"/>
    <mergeCell ref="I15:I18"/>
    <mergeCell ref="I19:I22"/>
    <mergeCell ref="I23:I26"/>
    <mergeCell ref="F23:F26"/>
    <mergeCell ref="D35:D38"/>
    <mergeCell ref="E35:E38"/>
    <mergeCell ref="F35:F38"/>
    <mergeCell ref="E31:E34"/>
    <mergeCell ref="E27:E30"/>
    <mergeCell ref="E23:E26"/>
    <mergeCell ref="D19:D22"/>
    <mergeCell ref="E19:E22"/>
    <mergeCell ref="G19:G22"/>
    <mergeCell ref="H39:H42"/>
    <mergeCell ref="H19:H22"/>
    <mergeCell ref="H23:H26"/>
    <mergeCell ref="H27:H30"/>
    <mergeCell ref="H31:H34"/>
    <mergeCell ref="H35:H38"/>
    <mergeCell ref="F31:F34"/>
  </mergeCells>
  <pageMargins left="0.78740157480314965" right="0.39370078740157483" top="0.19685039370078741" bottom="0.19685039370078741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J14" sqref="J14"/>
    </sheetView>
  </sheetViews>
  <sheetFormatPr defaultRowHeight="15"/>
  <cols>
    <col min="1" max="1" width="6.5703125" customWidth="1"/>
    <col min="2" max="2" width="81.42578125" customWidth="1"/>
    <col min="3" max="3" width="10.42578125" customWidth="1"/>
    <col min="4" max="4" width="10.5703125" bestFit="1" customWidth="1"/>
    <col min="5" max="5" width="9.42578125" style="40" bestFit="1" customWidth="1"/>
    <col min="6" max="6" width="10.5703125" bestFit="1" customWidth="1"/>
    <col min="7" max="7" width="9.140625" bestFit="1" customWidth="1"/>
    <col min="8" max="8" width="9" customWidth="1"/>
    <col min="9" max="9" width="9.28515625" bestFit="1" customWidth="1"/>
  </cols>
  <sheetData>
    <row r="1" spans="1:17" s="9" customFormat="1" ht="27" customHeight="1">
      <c r="C1" s="94" t="s">
        <v>47</v>
      </c>
      <c r="D1" s="94"/>
      <c r="E1" s="94"/>
      <c r="F1" s="94"/>
      <c r="G1" s="94"/>
      <c r="H1" s="94"/>
    </row>
    <row r="2" spans="1:17" s="9" customFormat="1" ht="27" customHeight="1">
      <c r="C2" s="94"/>
      <c r="D2" s="94"/>
      <c r="E2" s="94"/>
      <c r="F2" s="94"/>
      <c r="G2" s="94"/>
      <c r="H2" s="94"/>
    </row>
    <row r="3" spans="1:17" s="9" customFormat="1" ht="27" customHeight="1">
      <c r="C3" s="94"/>
      <c r="D3" s="94"/>
      <c r="E3" s="94"/>
      <c r="F3" s="94"/>
      <c r="G3" s="94"/>
      <c r="H3" s="94"/>
      <c r="M3" s="5"/>
      <c r="N3" s="5"/>
      <c r="O3" s="5"/>
      <c r="P3" s="5"/>
      <c r="Q3" s="5"/>
    </row>
    <row r="4" spans="1:17" s="9" customFormat="1" ht="17.25" customHeight="1">
      <c r="C4" s="16"/>
      <c r="D4" s="16"/>
      <c r="E4" s="36"/>
      <c r="F4" s="16"/>
      <c r="G4" s="16"/>
      <c r="H4" s="16"/>
      <c r="M4" s="5"/>
      <c r="N4" s="5"/>
      <c r="O4" s="5"/>
      <c r="P4" s="5"/>
      <c r="Q4" s="5"/>
    </row>
    <row r="5" spans="1:17" s="9" customFormat="1" ht="47.25" customHeight="1">
      <c r="A5" s="119" t="s">
        <v>36</v>
      </c>
      <c r="B5" s="119"/>
      <c r="C5" s="119"/>
      <c r="D5" s="119"/>
      <c r="E5" s="119"/>
      <c r="F5" s="119"/>
      <c r="G5" s="119"/>
      <c r="H5" s="119"/>
      <c r="I5" s="12"/>
      <c r="J5" s="12"/>
      <c r="K5" s="12"/>
      <c r="L5" s="12"/>
      <c r="M5" s="12"/>
      <c r="N5" s="12"/>
      <c r="O5" s="12"/>
      <c r="P5" s="12"/>
      <c r="Q5" s="12"/>
    </row>
    <row r="6" spans="1:17" ht="21.6" customHeight="1">
      <c r="A6" s="118" t="s">
        <v>0</v>
      </c>
      <c r="B6" s="118" t="s">
        <v>48</v>
      </c>
      <c r="C6" s="118" t="s">
        <v>16</v>
      </c>
      <c r="D6" s="120" t="s">
        <v>49</v>
      </c>
      <c r="E6" s="121"/>
      <c r="F6" s="121"/>
      <c r="G6" s="121"/>
      <c r="H6" s="121"/>
      <c r="I6" s="122"/>
    </row>
    <row r="7" spans="1:17" ht="15.75">
      <c r="A7" s="118"/>
      <c r="B7" s="118"/>
      <c r="C7" s="118"/>
      <c r="D7" s="31">
        <v>2020</v>
      </c>
      <c r="E7" s="37">
        <v>2021</v>
      </c>
      <c r="F7" s="31">
        <v>2022</v>
      </c>
      <c r="G7" s="31">
        <v>2023</v>
      </c>
      <c r="H7" s="31">
        <v>2024</v>
      </c>
      <c r="I7" s="56">
        <v>2025</v>
      </c>
    </row>
    <row r="8" spans="1:17" ht="32.25" customHeight="1">
      <c r="A8" s="123" t="s">
        <v>50</v>
      </c>
      <c r="B8" s="124"/>
      <c r="C8" s="124"/>
      <c r="D8" s="124"/>
      <c r="E8" s="124"/>
      <c r="F8" s="124"/>
      <c r="G8" s="124"/>
      <c r="H8" s="124"/>
      <c r="I8" s="125"/>
    </row>
    <row r="9" spans="1:17" ht="62.25" customHeight="1">
      <c r="A9" s="31">
        <v>1</v>
      </c>
      <c r="B9" s="33" t="s">
        <v>51</v>
      </c>
      <c r="C9" s="31" t="s">
        <v>29</v>
      </c>
      <c r="D9" s="32">
        <v>55868</v>
      </c>
      <c r="E9" s="38">
        <v>55868</v>
      </c>
      <c r="F9" s="32">
        <v>55868</v>
      </c>
      <c r="G9" s="32">
        <v>55868</v>
      </c>
      <c r="H9" s="32">
        <v>55868</v>
      </c>
      <c r="I9" s="56">
        <v>55868</v>
      </c>
    </row>
    <row r="10" spans="1:17" ht="51.75" customHeight="1">
      <c r="A10" s="31">
        <v>2</v>
      </c>
      <c r="B10" s="33" t="s">
        <v>52</v>
      </c>
      <c r="C10" s="31" t="s">
        <v>53</v>
      </c>
      <c r="D10" s="31" t="s">
        <v>41</v>
      </c>
      <c r="E10" s="37" t="s">
        <v>64</v>
      </c>
      <c r="F10" s="57" t="s">
        <v>66</v>
      </c>
      <c r="G10" s="31" t="s">
        <v>35</v>
      </c>
      <c r="H10" s="31" t="s">
        <v>35</v>
      </c>
      <c r="I10" s="56" t="s">
        <v>35</v>
      </c>
    </row>
    <row r="11" spans="1:17" ht="33" customHeight="1">
      <c r="A11" s="31">
        <v>3</v>
      </c>
      <c r="B11" s="33" t="s">
        <v>54</v>
      </c>
      <c r="C11" s="31" t="s">
        <v>40</v>
      </c>
      <c r="D11" s="31">
        <v>10.204079999999999</v>
      </c>
      <c r="E11" s="37">
        <v>7.3485300000000002</v>
      </c>
      <c r="F11" s="63">
        <v>21.755520000000001</v>
      </c>
      <c r="G11" s="31">
        <v>22</v>
      </c>
      <c r="H11" s="31">
        <v>9</v>
      </c>
      <c r="I11" s="56">
        <v>9</v>
      </c>
    </row>
    <row r="12" spans="1:17" ht="20.25" customHeight="1">
      <c r="A12" s="117" t="s">
        <v>55</v>
      </c>
      <c r="B12" s="117"/>
      <c r="C12" s="117"/>
      <c r="D12" s="117"/>
      <c r="E12" s="117"/>
      <c r="F12" s="117"/>
      <c r="G12" s="117"/>
      <c r="H12" s="117"/>
      <c r="I12" s="56"/>
    </row>
    <row r="13" spans="1:17" ht="50.25" customHeight="1">
      <c r="A13" s="31">
        <v>1</v>
      </c>
      <c r="B13" s="33" t="s">
        <v>56</v>
      </c>
      <c r="C13" s="31" t="s">
        <v>57</v>
      </c>
      <c r="D13" s="31">
        <v>1</v>
      </c>
      <c r="E13" s="37">
        <v>1</v>
      </c>
      <c r="F13" s="31">
        <v>1</v>
      </c>
      <c r="G13" s="31">
        <v>1</v>
      </c>
      <c r="H13" s="31">
        <v>1</v>
      </c>
      <c r="I13" s="56">
        <v>1</v>
      </c>
    </row>
    <row r="14" spans="1:17" ht="21.75" customHeight="1">
      <c r="A14" s="117" t="s">
        <v>58</v>
      </c>
      <c r="B14" s="117"/>
      <c r="C14" s="117"/>
      <c r="D14" s="117"/>
      <c r="E14" s="117"/>
      <c r="F14" s="117"/>
      <c r="G14" s="117"/>
      <c r="H14" s="117"/>
      <c r="I14" s="56"/>
    </row>
    <row r="15" spans="1:17" ht="32.25" customHeight="1">
      <c r="A15" s="31">
        <v>1</v>
      </c>
      <c r="B15" s="33" t="s">
        <v>59</v>
      </c>
      <c r="C15" s="31" t="s">
        <v>11</v>
      </c>
      <c r="D15" s="31">
        <v>12</v>
      </c>
      <c r="E15" s="37">
        <v>7</v>
      </c>
      <c r="F15" s="31">
        <v>3</v>
      </c>
      <c r="G15" s="62">
        <v>4</v>
      </c>
      <c r="H15" s="31">
        <v>4</v>
      </c>
      <c r="I15" s="56">
        <v>4</v>
      </c>
    </row>
    <row r="16" spans="1:17" ht="18.75">
      <c r="A16" s="34"/>
      <c r="B16" s="34"/>
      <c r="C16" s="34"/>
      <c r="D16" s="34"/>
      <c r="E16" s="39"/>
      <c r="F16" s="34"/>
      <c r="G16" s="34"/>
      <c r="I16" s="35" t="s">
        <v>60</v>
      </c>
    </row>
    <row r="17" spans="1:8">
      <c r="A17" s="34"/>
      <c r="B17" s="34"/>
      <c r="C17" s="34"/>
      <c r="D17" s="34"/>
      <c r="E17" s="39"/>
      <c r="F17" s="34"/>
      <c r="G17" s="34"/>
      <c r="H17" s="34"/>
    </row>
  </sheetData>
  <mergeCells count="9">
    <mergeCell ref="A14:H14"/>
    <mergeCell ref="A6:A7"/>
    <mergeCell ref="B6:B7"/>
    <mergeCell ref="C6:C7"/>
    <mergeCell ref="C1:H3"/>
    <mergeCell ref="A5:H5"/>
    <mergeCell ref="A12:H12"/>
    <mergeCell ref="D6:I6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2023-01-25T04:23:26Z</dcterms:modified>
</cp:coreProperties>
</file>