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378" activeTab="1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1'!$4:$8</definedName>
    <definedName name="_xlnm.Print_Titles" localSheetId="1">'форма 2'!$4:$6</definedName>
    <definedName name="_xlnm.Print_Titles" localSheetId="2">'форма 3'!$4:$7</definedName>
    <definedName name="_xlnm.Print_Area" localSheetId="0">'форма 1'!$A$1:$T$95</definedName>
    <definedName name="_xlnm.Print_Area" localSheetId="1">'форма 2'!$A$1:$V$96</definedName>
    <definedName name="_xlnm.Print_Area" localSheetId="2">'форма 3'!$A$1:$N$14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  <author>Джа бэтмен</author>
  </authors>
  <commentList>
    <comment ref="V62" authorId="0">
      <text>
        <r>
          <rPr>
            <sz val="9"/>
            <rFont val="Tahoma"/>
            <family val="2"/>
          </rPr>
          <t xml:space="preserve"> ХВС
</t>
        </r>
      </text>
    </comment>
    <comment ref="V73" authorId="0">
      <text>
        <r>
          <rPr>
            <sz val="9"/>
            <rFont val="Tahoma"/>
            <family val="2"/>
          </rPr>
          <t xml:space="preserve">
ХВС</t>
        </r>
      </text>
    </comment>
    <comment ref="V6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КНС</t>
        </r>
      </text>
    </comment>
    <comment ref="V61" authorId="0">
      <text>
        <r>
          <rPr>
            <sz val="9"/>
            <rFont val="Tahoma"/>
            <family val="2"/>
          </rPr>
          <t xml:space="preserve">
 ХВС</t>
        </r>
      </text>
    </comment>
    <comment ref="V41" authorId="1">
      <text>
        <r>
          <rPr>
            <b/>
            <sz val="9"/>
            <rFont val="Tahoma"/>
            <family val="2"/>
          </rPr>
          <t>ЦО</t>
        </r>
      </text>
    </comment>
    <comment ref="V67" authorId="1">
      <text>
        <r>
          <rPr>
            <b/>
            <sz val="9"/>
            <rFont val="Tahoma"/>
            <family val="2"/>
          </rPr>
          <t>ХВС,КНС</t>
        </r>
      </text>
    </comment>
    <comment ref="V45" authorId="1">
      <text>
        <r>
          <rPr>
            <b/>
            <sz val="9"/>
            <rFont val="Tahoma"/>
            <family val="2"/>
          </rPr>
          <t>ЦО,ХВС,</t>
        </r>
      </text>
    </comment>
    <comment ref="V91" authorId="1">
      <text>
        <r>
          <rPr>
            <b/>
            <sz val="9"/>
            <rFont val="Tahoma"/>
            <family val="2"/>
          </rPr>
          <t>ХВС</t>
        </r>
      </text>
    </comment>
    <comment ref="V92" authorId="1">
      <text>
        <r>
          <rPr>
            <b/>
            <sz val="9"/>
            <rFont val="Tahoma"/>
            <family val="2"/>
          </rPr>
          <t>КНС</t>
        </r>
      </text>
    </comment>
    <comment ref="V93" authorId="1">
      <text>
        <r>
          <rPr>
            <b/>
            <sz val="9"/>
            <rFont val="Tahoma"/>
            <family val="2"/>
          </rPr>
          <t>ЦО,ХВС</t>
        </r>
      </text>
    </comment>
    <comment ref="V94" authorId="1">
      <text>
        <r>
          <rPr>
            <b/>
            <sz val="9"/>
            <rFont val="Tahoma"/>
            <family val="2"/>
          </rPr>
          <t>ЦО, КНС</t>
        </r>
      </text>
    </comment>
    <comment ref="V66" authorId="1">
      <text>
        <r>
          <rPr>
            <b/>
            <sz val="9"/>
            <rFont val="Tahoma"/>
            <family val="2"/>
          </rPr>
          <t>КНС</t>
        </r>
      </text>
    </comment>
    <comment ref="V72" authorId="1">
      <text>
        <r>
          <rPr>
            <b/>
            <sz val="9"/>
            <rFont val="Tahoma"/>
            <family val="2"/>
          </rPr>
          <t>КНС,ЦО,ХВС</t>
        </r>
      </text>
    </comment>
    <comment ref="V74" authorId="1">
      <text>
        <r>
          <rPr>
            <b/>
            <sz val="9"/>
            <rFont val="Tahoma"/>
            <family val="2"/>
          </rPr>
          <t xml:space="preserve">КНС,ХВС,ЦО
</t>
        </r>
      </text>
    </comment>
    <comment ref="V56" authorId="1">
      <text>
        <r>
          <rPr>
            <b/>
            <sz val="9"/>
            <rFont val="Tahoma"/>
            <family val="2"/>
          </rPr>
          <t>КНС</t>
        </r>
      </text>
    </comment>
    <comment ref="V55" authorId="1">
      <text>
        <r>
          <rPr>
            <b/>
            <sz val="9"/>
            <rFont val="Tahoma"/>
            <family val="2"/>
          </rPr>
          <t xml:space="preserve">КНС </t>
        </r>
      </text>
    </comment>
    <comment ref="V54" authorId="1">
      <text>
        <r>
          <rPr>
            <b/>
            <sz val="9"/>
            <rFont val="Tahoma"/>
            <family val="2"/>
          </rPr>
          <t>ЦО</t>
        </r>
      </text>
    </comment>
    <comment ref="V90" authorId="1">
      <text>
        <r>
          <rPr>
            <b/>
            <sz val="9"/>
            <rFont val="Tahoma"/>
            <family val="2"/>
          </rPr>
          <t xml:space="preserve">крыша
</t>
        </r>
      </text>
    </comment>
    <comment ref="V79" authorId="1">
      <text>
        <r>
          <rPr>
            <b/>
            <sz val="9"/>
            <rFont val="Tahoma"/>
            <family val="2"/>
          </rPr>
          <t xml:space="preserve">КНС </t>
        </r>
      </text>
    </comment>
    <comment ref="V35" authorId="0">
      <text>
        <r>
          <rPr>
            <b/>
            <sz val="9"/>
            <rFont val="Tahoma"/>
            <family val="2"/>
          </rPr>
          <t>Крыша</t>
        </r>
      </text>
    </comment>
    <comment ref="V37" authorId="0">
      <text>
        <r>
          <rPr>
            <b/>
            <sz val="9"/>
            <rFont val="Tahoma"/>
            <family val="2"/>
          </rPr>
          <t>ХВС</t>
        </r>
      </text>
    </comment>
    <comment ref="V75" authorId="0">
      <text>
        <r>
          <rPr>
            <b/>
            <sz val="9"/>
            <rFont val="Tahoma"/>
            <family val="2"/>
          </rPr>
          <t>хвс</t>
        </r>
      </text>
    </comment>
    <comment ref="V80" authorId="0">
      <text>
        <r>
          <rPr>
            <b/>
            <sz val="9"/>
            <rFont val="Tahoma"/>
            <family val="2"/>
          </rPr>
          <t>крыша</t>
        </r>
      </text>
    </comment>
    <comment ref="V47" authorId="0">
      <text>
        <r>
          <rPr>
            <b/>
            <sz val="9"/>
            <rFont val="Tahoma"/>
            <family val="2"/>
          </rPr>
          <t xml:space="preserve">
КНС</t>
        </r>
      </text>
    </comment>
    <comment ref="V84" authorId="0">
      <text>
        <r>
          <rPr>
            <b/>
            <sz val="9"/>
            <rFont val="Tahoma"/>
            <family val="2"/>
          </rPr>
          <t>КНС</t>
        </r>
      </text>
    </comment>
    <comment ref="V33" authorId="0">
      <text>
        <r>
          <rPr>
            <b/>
            <sz val="9"/>
            <rFont val="Tahoma"/>
            <family val="2"/>
          </rPr>
          <t>ЦО</t>
        </r>
      </text>
    </comment>
    <comment ref="V63" authorId="0">
      <text>
        <r>
          <rPr>
            <b/>
            <sz val="9"/>
            <rFont val="Tahoma"/>
            <family val="2"/>
          </rPr>
          <t xml:space="preserve">
 хвс,Цо, КНС</t>
        </r>
      </text>
    </comment>
    <comment ref="V64" authorId="0">
      <text>
        <r>
          <rPr>
            <b/>
            <sz val="9"/>
            <rFont val="Tahoma"/>
            <family val="2"/>
          </rPr>
          <t>КНС,ЦО</t>
        </r>
      </text>
    </comment>
    <comment ref="V65" authorId="0">
      <text>
        <r>
          <rPr>
            <b/>
            <sz val="9"/>
            <rFont val="Tahoma"/>
            <family val="2"/>
          </rPr>
          <t xml:space="preserve">ХВС,КНС
</t>
        </r>
      </text>
    </comment>
    <comment ref="V42" authorId="0">
      <text>
        <r>
          <rPr>
            <b/>
            <sz val="9"/>
            <rFont val="Tahoma"/>
            <family val="2"/>
          </rPr>
          <t>ХВС</t>
        </r>
      </text>
    </comment>
    <comment ref="V43" authorId="0">
      <text>
        <r>
          <rPr>
            <b/>
            <sz val="9"/>
            <rFont val="Tahoma"/>
            <family val="2"/>
          </rPr>
          <t>ХВС</t>
        </r>
      </text>
    </comment>
    <comment ref="V81" authorId="0">
      <text>
        <r>
          <rPr>
            <b/>
            <sz val="9"/>
            <rFont val="Tahoma"/>
            <family val="2"/>
          </rPr>
          <t xml:space="preserve">ХВС
</t>
        </r>
      </text>
    </comment>
    <comment ref="V49" authorId="0">
      <text>
        <r>
          <rPr>
            <b/>
            <sz val="9"/>
            <rFont val="Tahoma"/>
            <family val="2"/>
          </rPr>
          <t>КНС</t>
        </r>
      </text>
    </comment>
    <comment ref="V82" authorId="0">
      <text>
        <r>
          <rPr>
            <b/>
            <sz val="9"/>
            <rFont val="Tahoma"/>
            <family val="2"/>
          </rPr>
          <t>хвс</t>
        </r>
      </text>
    </comment>
    <comment ref="V59" authorId="0">
      <text>
        <r>
          <rPr>
            <b/>
            <sz val="9"/>
            <rFont val="Tahoma"/>
            <family val="2"/>
          </rPr>
          <t>ХВС</t>
        </r>
      </text>
    </comment>
    <comment ref="V78" authorId="1">
      <text>
        <r>
          <rPr>
            <b/>
            <sz val="9"/>
            <rFont val="Tahoma"/>
            <family val="2"/>
          </rPr>
          <t>КНС, ХВС</t>
        </r>
      </text>
    </comment>
  </commentList>
</comments>
</file>

<file path=xl/sharedStrings.xml><?xml version="1.0" encoding="utf-8"?>
<sst xmlns="http://schemas.openxmlformats.org/spreadsheetml/2006/main" count="634" uniqueCount="246">
  <si>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</si>
  <si>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</si>
  <si>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</si>
  <si>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</si>
  <si>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</si>
  <si>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</si>
  <si>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</si>
  <si>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</si>
  <si>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</si>
  <si>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</si>
  <si>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</si>
  <si>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</si>
  <si>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</si>
  <si>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</si>
  <si>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</si>
  <si>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</si>
  <si>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</si>
  <si>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</si>
  <si>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</si>
  <si>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</si>
  <si>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</si>
  <si>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</si>
  <si>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</si>
  <si>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</si>
  <si>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</si>
  <si>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</si>
  <si>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</si>
  <si>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</si>
  <si>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блочный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</si>
  <si>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</si>
  <si>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</si>
  <si>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</si>
  <si>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законом Камчатского края от 02.12.2013 №359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</si>
  <si>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</si>
  <si>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</si>
  <si>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</si>
  <si>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</si>
  <si>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</si>
  <si>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</si>
  <si>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государственная экспертиза проектной документации</t>
  </si>
  <si>
    <t>проведение инженерно-геологических изысканий</t>
  </si>
  <si>
    <t>другие виды</t>
  </si>
  <si>
    <t>Всего</t>
  </si>
  <si>
    <t>отопление</t>
  </si>
  <si>
    <t>ХВС</t>
  </si>
  <si>
    <t>ГВС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</si>
  <si>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</si>
  <si>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</si>
  <si>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</si>
  <si>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</si>
  <si>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</si>
  <si>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</si>
  <si>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</si>
  <si>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</si>
  <si>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</si>
  <si>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панельный</t>
  </si>
  <si>
    <t>Елизовское городское поселение</t>
  </si>
  <si>
    <t>2</t>
  </si>
  <si>
    <t>3</t>
  </si>
  <si>
    <t>1</t>
  </si>
  <si>
    <t>1.2.1</t>
  </si>
  <si>
    <t>1.2.2</t>
  </si>
  <si>
    <t>Х</t>
  </si>
  <si>
    <t>планируемый год проведения капитального ремонта</t>
  </si>
  <si>
    <t>Количество МКД</t>
  </si>
  <si>
    <t>I квартал</t>
  </si>
  <si>
    <t>II квартал</t>
  </si>
  <si>
    <t>III квартал</t>
  </si>
  <si>
    <t>IV квартал</t>
  </si>
  <si>
    <t>иные источники</t>
  </si>
  <si>
    <t>1.2.3</t>
  </si>
  <si>
    <t>1.2</t>
  </si>
  <si>
    <t>электро снабжение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</si>
  <si>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</si>
  <si>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</si>
  <si>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</si>
  <si>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</si>
  <si>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</si>
  <si>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</si>
  <si>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</si>
  <si>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</si>
  <si>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</si>
  <si>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</si>
  <si>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</si>
  <si>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</si>
  <si>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</si>
  <si>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</si>
  <si>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</si>
  <si>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</si>
  <si>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</si>
  <si>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</si>
  <si>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</si>
  <si>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</si>
  <si>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</si>
  <si>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</si>
  <si>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1.2.27</t>
  </si>
  <si>
    <t>1.2.29</t>
  </si>
  <si>
    <t>1.2.31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</si>
  <si>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</si>
  <si>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</si>
  <si>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</si>
  <si>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</si>
  <si>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</si>
  <si>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</si>
  <si>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</si>
  <si>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</si>
  <si>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</si>
  <si>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</si>
  <si>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</si>
  <si>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</si>
  <si>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</si>
  <si>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</si>
  <si>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</si>
  <si>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</si>
  <si>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</si>
  <si>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</si>
  <si>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</si>
  <si>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</si>
  <si>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</si>
  <si>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</si>
  <si>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</si>
  <si>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</si>
  <si>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</si>
  <si>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</si>
  <si>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</si>
  <si>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</si>
  <si>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</si>
  <si>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</si>
  <si>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ул. Вилюйская, д. 27</t>
  </si>
  <si>
    <t>ул. Деркачева, д. 10</t>
  </si>
  <si>
    <t>ул. Завойко, д. 92</t>
  </si>
  <si>
    <t>Итого по МО:</t>
  </si>
  <si>
    <t>деревянный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</si>
  <si>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2014 - 2043 годы по Елизовскому городскому поселению на 2017 - 2019 годы</t>
  </si>
  <si>
    <t>пер. Тимирязевский, д. 6</t>
  </si>
  <si>
    <t>блочные</t>
  </si>
  <si>
    <t>1.2.33</t>
  </si>
  <si>
    <t>1.2.35</t>
  </si>
  <si>
    <t>1.2.37</t>
  </si>
  <si>
    <t>1.1.32</t>
  </si>
  <si>
    <t>1.1.33</t>
  </si>
  <si>
    <t>1.1.34</t>
  </si>
  <si>
    <t>1.1.35</t>
  </si>
  <si>
    <t>1.1.36</t>
  </si>
  <si>
    <t>1.1.37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</si>
  <si>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2014 - 2043 годы по видам ремонта по Елизовскому городскому поселению на 2017 - 2019 годы</t>
  </si>
  <si>
    <t>2018</t>
  </si>
  <si>
    <t>3.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2014 - 2043 годы по Елизовскому городскому поселению на период 2017-2019 годы</t>
  </si>
  <si>
    <t>пер. Радужный, д. 1</t>
  </si>
  <si>
    <t>ул. Беринга, д. 4</t>
  </si>
  <si>
    <t>ул. Геофизическая, д. 11</t>
  </si>
  <si>
    <t>ул. Геофизическая, д. 12</t>
  </si>
  <si>
    <t>ул. Дальневосточная, д. 10</t>
  </si>
  <si>
    <t>ул. Дальневосточная, д. 12</t>
  </si>
  <si>
    <t>ул. Дальневосточная, д. 14</t>
  </si>
  <si>
    <t>ул. Завойко, д. 122</t>
  </si>
  <si>
    <t>ул. Завойко, д. 44</t>
  </si>
  <si>
    <t>ул. Звездная, д. 2</t>
  </si>
  <si>
    <t>ул. Звездная, д. 4</t>
  </si>
  <si>
    <t>ул. Звездная, д. 6</t>
  </si>
  <si>
    <t>ул. Звездная, д. 1</t>
  </si>
  <si>
    <t>ул. Звездная, д. 8</t>
  </si>
  <si>
    <t>ул. Красноармейская, д. 11</t>
  </si>
  <si>
    <t>ул. Красноярская, д. 4</t>
  </si>
  <si>
    <t>ул. Крашенинникова, д. 2</t>
  </si>
  <si>
    <t>ул. Крашенниникова, д. 19</t>
  </si>
  <si>
    <t>ул. Крашенниникова, д. 4</t>
  </si>
  <si>
    <t>ул. Крашенниникова, д. 8</t>
  </si>
  <si>
    <t>ул. Ленина, д. 26</t>
  </si>
  <si>
    <t>ул. Ленина, д. 28</t>
  </si>
  <si>
    <t>ул. Ленина, д. 31</t>
  </si>
  <si>
    <t>ул. Ленина, д. 33</t>
  </si>
  <si>
    <t>ул. Связи, д. 11</t>
  </si>
  <si>
    <t>ул. Соловьева, д. 2</t>
  </si>
  <si>
    <t>ул. Школьная, д. 10</t>
  </si>
  <si>
    <t>ул. Школьная, д. 11</t>
  </si>
  <si>
    <t>ул. Школьная, д. 13</t>
  </si>
  <si>
    <t>ул. Школьная, д. 5</t>
  </si>
  <si>
    <t>ул. Школьная, д. 8</t>
  </si>
  <si>
    <t>ул. Школьная, д. 9</t>
  </si>
  <si>
    <t>ул. Беринга, д. 10</t>
  </si>
  <si>
    <t>ул. Крашенинникова, д. 10А</t>
  </si>
  <si>
    <t>ул. Ленина, д. 27</t>
  </si>
  <si>
    <t>ул. Мирная, д. 7</t>
  </si>
  <si>
    <t>ул. Красноярская, д. 6</t>
  </si>
  <si>
    <t>водоотведение</t>
  </si>
  <si>
    <t>ул. Беринга, д. 21А</t>
  </si>
  <si>
    <t>ул. Виталия Кручины, д. 18</t>
  </si>
  <si>
    <t>ул. Виталия Кручины, д. 20</t>
  </si>
  <si>
    <t>ул. Геофизическая, д. 13</t>
  </si>
  <si>
    <t>ул. Дальневосточная, д. 10а</t>
  </si>
  <si>
    <t>ул. Завойко, д. 11</t>
  </si>
  <si>
    <t>ул. Звездная, д. 7</t>
  </si>
  <si>
    <t>ул. Ларина, д. 4</t>
  </si>
  <si>
    <t>ул. Ленина, д. 37</t>
  </si>
  <si>
    <t>ул. Ленина, д. 41в</t>
  </si>
  <si>
    <t>ул. Ленина, д. 44</t>
  </si>
  <si>
    <t>ул. Рябикова, д. 51</t>
  </si>
  <si>
    <t>ул. Рябикова, д. 61</t>
  </si>
  <si>
    <t>ул. Связи, д. 13</t>
  </si>
  <si>
    <t>ул. Сопочная, д. 1</t>
  </si>
  <si>
    <t>ул. Энергетикова, д. 58</t>
  </si>
  <si>
    <t>ул. Завойко, д. 126</t>
  </si>
  <si>
    <t>2017 год</t>
  </si>
  <si>
    <t>2018 год</t>
  </si>
  <si>
    <t>2019 год</t>
  </si>
  <si>
    <t>23.02</t>
  </si>
  <si>
    <t>28.02</t>
  </si>
  <si>
    <t>25.02</t>
  </si>
  <si>
    <t>29.02</t>
  </si>
  <si>
    <t>22.02</t>
  </si>
  <si>
    <t>33.02</t>
  </si>
  <si>
    <t>15.02</t>
  </si>
  <si>
    <t>30.02</t>
  </si>
  <si>
    <t>31.02</t>
  </si>
  <si>
    <t>32.02</t>
  </si>
  <si>
    <t>37.02</t>
  </si>
  <si>
    <t>ул. Виталия Кручины, д. 27</t>
  </si>
  <si>
    <t>ул. Виталия Кручины, д. 26а</t>
  </si>
  <si>
    <t>ул. Крашенинникова, д. 10а</t>
  </si>
  <si>
    <t>крупно-блочный</t>
  </si>
  <si>
    <t>2019</t>
  </si>
  <si>
    <t>ул. Геофизическая, д.14</t>
  </si>
  <si>
    <t>ул. Мурманская, д. 7</t>
  </si>
  <si>
    <t>ул. Мурманская, д. 9</t>
  </si>
  <si>
    <t>1.2.39</t>
  </si>
  <si>
    <t>1.2.41</t>
  </si>
  <si>
    <t>1.2.43</t>
  </si>
  <si>
    <t>1.2.45</t>
  </si>
  <si>
    <t>1.2.47</t>
  </si>
  <si>
    <t>1.2.49</t>
  </si>
  <si>
    <t>1.2.51</t>
  </si>
  <si>
    <t>1.2.53</t>
  </si>
  <si>
    <t>1.2.55</t>
  </si>
  <si>
    <t>1.2.57</t>
  </si>
  <si>
    <t>1.2.59</t>
  </si>
  <si>
    <t>1.2.61</t>
  </si>
  <si>
    <t>1.2.63</t>
  </si>
  <si>
    <t>1.2.65</t>
  </si>
  <si>
    <t>1.2.67</t>
  </si>
  <si>
    <t>1.2.69</t>
  </si>
  <si>
    <t>1.2.71</t>
  </si>
  <si>
    <t>1.2.73</t>
  </si>
  <si>
    <t>Приложение 2 к Постановлению муниципального образования                                                                                       Елизовского городского поселения от 20.09.2016 г.  № 792-п</t>
  </si>
  <si>
    <t>Приложение 3 к Постановлению муниципального образования                                                                                       Елизовского городского поселения от 20.09.2016 г.  № 792-п</t>
  </si>
  <si>
    <t>Приложение 1 к Постановлению муниципального образования                                                                                       Елизовского городского поселения от 20.09.2016 г.  № 792-п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</si>
</sst>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&quot;р.&quot;"/>
    <numFmt numFmtId="184" formatCode="000000"/>
    <numFmt numFmtId="185" formatCode="0.000"/>
    <numFmt numFmtId="186" formatCode="#,##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0" fontId="4" fillId="0" borderId="0" xfId="53" applyFont="1" applyFill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4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/>
      <protection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>
      <alignment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 wrapText="1"/>
    </xf>
    <xf numFmtId="49" fontId="57" fillId="0" borderId="10" xfId="53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vertical="center"/>
    </xf>
    <xf numFmtId="4" fontId="57" fillId="0" borderId="1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6" fillId="0" borderId="0" xfId="53" applyNumberFormat="1" applyFont="1" applyFill="1">
      <alignment/>
      <protection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53" applyFont="1" applyFill="1" applyBorder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0" fontId="58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9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/>
    </xf>
    <xf numFmtId="49" fontId="60" fillId="0" borderId="0" xfId="0" applyNumberFormat="1" applyFont="1" applyFill="1" applyAlignment="1">
      <alignment/>
    </xf>
    <xf numFmtId="1" fontId="12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4" fontId="5" fillId="0" borderId="17" xfId="0" applyNumberFormat="1" applyFont="1" applyFill="1" applyBorder="1" applyAlignment="1">
      <alignment horizontal="center" vertical="center" textRotation="90" wrapText="1"/>
    </xf>
    <xf numFmtId="4" fontId="5" fillId="0" borderId="11" xfId="0" applyNumberFormat="1" applyFont="1" applyFill="1" applyBorder="1" applyAlignment="1">
      <alignment horizontal="center" vertical="center" textRotation="90" wrapText="1"/>
    </xf>
    <xf numFmtId="4" fontId="5" fillId="0" borderId="18" xfId="0" applyNumberFormat="1" applyFont="1" applyFill="1" applyBorder="1" applyAlignment="1">
      <alignment horizontal="center" vertical="center" textRotation="90" wrapText="1"/>
    </xf>
    <xf numFmtId="1" fontId="12" fillId="0" borderId="12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5" fillId="0" borderId="18" xfId="0" applyNumberFormat="1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49" fontId="12" fillId="0" borderId="1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right" vertical="top" wrapText="1" shrinkToFit="1"/>
    </xf>
    <xf numFmtId="4" fontId="4" fillId="0" borderId="0" xfId="0" applyNumberFormat="1" applyFont="1" applyFill="1" applyAlignment="1">
      <alignment horizontal="right" vertical="top"/>
    </xf>
    <xf numFmtId="0" fontId="12" fillId="0" borderId="15" xfId="53" applyFont="1" applyFill="1" applyBorder="1" applyAlignment="1">
      <alignment horizontal="left" vertical="center" wrapText="1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10" fillId="0" borderId="10" xfId="53" applyFont="1" applyFill="1" applyBorder="1" applyAlignment="1">
      <alignment horizontal="left" vertical="center" wrapText="1"/>
      <protection/>
    </xf>
    <xf numFmtId="0" fontId="13" fillId="0" borderId="14" xfId="53" applyFont="1" applyFill="1" applyBorder="1" applyAlignment="1">
      <alignment horizontal="center" vertical="top" wrapText="1"/>
      <protection/>
    </xf>
    <xf numFmtId="0" fontId="4" fillId="0" borderId="0" xfId="53" applyFont="1" applyFill="1" applyAlignment="1">
      <alignment horizontal="right" vertical="top"/>
      <protection/>
    </xf>
    <xf numFmtId="0" fontId="14" fillId="0" borderId="0" xfId="53" applyFont="1" applyFill="1" applyAlignment="1">
      <alignment horizontal="right"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zoomScale="80" zoomScaleNormal="80" zoomScalePageLayoutView="0" workbookViewId="0" topLeftCell="A1">
      <selection activeCell="H36" sqref="H36"/>
    </sheetView>
  </sheetViews>
  <sheetFormatPr defaultColWidth="9.140625" defaultRowHeight="15"/>
  <cols>
    <col min="1" max="1" width="11.7109375" style="36" customWidth="1"/>
    <col min="2" max="2" width="35.7109375" style="36" bestFit="1" customWidth="1"/>
    <col min="3" max="3" width="9.8515625" style="36" customWidth="1"/>
    <col min="4" max="4" width="7.00390625" style="36" customWidth="1"/>
    <col min="5" max="5" width="16.7109375" style="58" bestFit="1" customWidth="1"/>
    <col min="6" max="7" width="4.57421875" style="36" customWidth="1"/>
    <col min="8" max="10" width="13.140625" style="59" customWidth="1"/>
    <col min="11" max="11" width="10.7109375" style="60" customWidth="1"/>
    <col min="12" max="12" width="18.140625" style="59" bestFit="1" customWidth="1"/>
    <col min="13" max="13" width="10.8515625" style="59" customWidth="1"/>
    <col min="14" max="14" width="15.421875" style="59" bestFit="1" customWidth="1"/>
    <col min="15" max="15" width="5.28125" style="59" bestFit="1" customWidth="1"/>
    <col min="16" max="16" width="15.421875" style="59" bestFit="1" customWidth="1"/>
    <col min="17" max="17" width="12.57421875" style="59" customWidth="1"/>
    <col min="18" max="19" width="11.28125" style="59" customWidth="1"/>
    <col min="20" max="20" width="13.140625" style="36" customWidth="1"/>
    <col min="21" max="21" width="9.140625" style="57" hidden="1" customWidth="1"/>
    <col min="22" max="22" width="9.140625" style="36" customWidth="1"/>
    <col min="23" max="23" width="13.140625" style="36" bestFit="1" customWidth="1"/>
    <col min="24" max="16384" width="9.140625" style="36" customWidth="1"/>
  </cols>
  <sheetData>
    <row r="1" spans="12:20" ht="42.75" customHeight="1">
      <c r="L1" s="132" t="s">
        <v>245</v>
      </c>
      <c r="M1" s="132"/>
      <c r="N1" s="132"/>
      <c r="O1" s="132"/>
      <c r="P1" s="132"/>
      <c r="Q1" s="132"/>
      <c r="R1" s="132"/>
      <c r="S1" s="132"/>
      <c r="T1" s="132"/>
    </row>
    <row r="2" spans="12:20" ht="35.25" customHeight="1">
      <c r="L2" s="133"/>
      <c r="M2" s="133"/>
      <c r="N2" s="133"/>
      <c r="O2" s="133"/>
      <c r="P2" s="133"/>
      <c r="Q2" s="133"/>
      <c r="R2" s="133"/>
      <c r="S2" s="133"/>
      <c r="T2" s="133"/>
    </row>
    <row r="3" spans="1:20" ht="60" customHeight="1">
      <c r="A3" s="108" t="s">
        <v>133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1" s="70" customFormat="1" ht="12.75" customHeight="1">
      <c r="A4" s="111" t="s">
        <v>0</v>
      </c>
      <c r="B4" s="111" t="s">
        <v>1</v>
      </c>
      <c r="C4" s="109" t="s">
        <v>2</v>
      </c>
      <c r="D4" s="110"/>
      <c r="E4" s="128" t="s">
        <v>3</v>
      </c>
      <c r="F4" s="128" t="s">
        <v>4</v>
      </c>
      <c r="G4" s="128" t="s">
        <v>5</v>
      </c>
      <c r="H4" s="120" t="s">
        <v>6</v>
      </c>
      <c r="I4" s="114" t="s">
        <v>7</v>
      </c>
      <c r="J4" s="116"/>
      <c r="K4" s="125" t="s">
        <v>8</v>
      </c>
      <c r="L4" s="114" t="s">
        <v>9</v>
      </c>
      <c r="M4" s="115"/>
      <c r="N4" s="115"/>
      <c r="O4" s="115"/>
      <c r="P4" s="115"/>
      <c r="Q4" s="116"/>
      <c r="R4" s="120" t="s">
        <v>10</v>
      </c>
      <c r="S4" s="120" t="s">
        <v>11</v>
      </c>
      <c r="T4" s="117" t="s">
        <v>12</v>
      </c>
      <c r="U4" s="85"/>
    </row>
    <row r="5" spans="1:21" s="70" customFormat="1" ht="12.75" customHeight="1">
      <c r="A5" s="112"/>
      <c r="B5" s="112"/>
      <c r="C5" s="117" t="s">
        <v>13</v>
      </c>
      <c r="D5" s="117" t="s">
        <v>14</v>
      </c>
      <c r="E5" s="129"/>
      <c r="F5" s="129"/>
      <c r="G5" s="129"/>
      <c r="H5" s="121"/>
      <c r="I5" s="120" t="s">
        <v>15</v>
      </c>
      <c r="J5" s="120" t="s">
        <v>16</v>
      </c>
      <c r="K5" s="126"/>
      <c r="L5" s="121" t="s">
        <v>15</v>
      </c>
      <c r="M5" s="114" t="s">
        <v>17</v>
      </c>
      <c r="N5" s="115"/>
      <c r="O5" s="115"/>
      <c r="P5" s="115"/>
      <c r="Q5" s="116"/>
      <c r="R5" s="121"/>
      <c r="S5" s="121"/>
      <c r="T5" s="118"/>
      <c r="U5" s="85"/>
    </row>
    <row r="6" spans="1:21" s="70" customFormat="1" ht="177.75">
      <c r="A6" s="112"/>
      <c r="B6" s="112"/>
      <c r="C6" s="118"/>
      <c r="D6" s="118"/>
      <c r="E6" s="129"/>
      <c r="F6" s="129"/>
      <c r="G6" s="129"/>
      <c r="H6" s="122"/>
      <c r="I6" s="122"/>
      <c r="J6" s="122"/>
      <c r="K6" s="127"/>
      <c r="L6" s="122"/>
      <c r="M6" s="71" t="s">
        <v>18</v>
      </c>
      <c r="N6" s="71" t="s">
        <v>19</v>
      </c>
      <c r="O6" s="71" t="s">
        <v>20</v>
      </c>
      <c r="P6" s="71" t="s">
        <v>21</v>
      </c>
      <c r="Q6" s="71" t="s">
        <v>69</v>
      </c>
      <c r="R6" s="122"/>
      <c r="S6" s="122"/>
      <c r="T6" s="118"/>
      <c r="U6" s="85"/>
    </row>
    <row r="7" spans="1:21" s="70" customFormat="1" ht="15">
      <c r="A7" s="113"/>
      <c r="B7" s="113"/>
      <c r="C7" s="119"/>
      <c r="D7" s="119"/>
      <c r="E7" s="130"/>
      <c r="F7" s="130"/>
      <c r="G7" s="130"/>
      <c r="H7" s="72" t="s">
        <v>22</v>
      </c>
      <c r="I7" s="72" t="s">
        <v>22</v>
      </c>
      <c r="J7" s="72" t="s">
        <v>22</v>
      </c>
      <c r="K7" s="73" t="s">
        <v>23</v>
      </c>
      <c r="L7" s="72" t="s">
        <v>24</v>
      </c>
      <c r="M7" s="72" t="s">
        <v>24</v>
      </c>
      <c r="N7" s="72" t="s">
        <v>24</v>
      </c>
      <c r="O7" s="72" t="s">
        <v>24</v>
      </c>
      <c r="P7" s="72" t="s">
        <v>24</v>
      </c>
      <c r="Q7" s="72" t="s">
        <v>24</v>
      </c>
      <c r="R7" s="72" t="s">
        <v>25</v>
      </c>
      <c r="S7" s="72" t="s">
        <v>25</v>
      </c>
      <c r="T7" s="119"/>
      <c r="U7" s="85"/>
    </row>
    <row r="8" spans="1:21" s="76" customFormat="1" ht="12.75" customHeigh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101">
        <v>8</v>
      </c>
      <c r="I8" s="101">
        <v>9</v>
      </c>
      <c r="J8" s="101">
        <v>10</v>
      </c>
      <c r="K8" s="75">
        <v>11</v>
      </c>
      <c r="L8" s="74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4">
        <v>19</v>
      </c>
      <c r="T8" s="74">
        <v>20</v>
      </c>
      <c r="U8" s="107"/>
    </row>
    <row r="9" spans="1:21" s="80" customFormat="1" ht="15">
      <c r="A9" s="134" t="s">
        <v>131</v>
      </c>
      <c r="B9" s="135"/>
      <c r="C9" s="77" t="s">
        <v>62</v>
      </c>
      <c r="D9" s="77" t="s">
        <v>62</v>
      </c>
      <c r="E9" s="77" t="s">
        <v>62</v>
      </c>
      <c r="F9" s="77" t="s">
        <v>62</v>
      </c>
      <c r="G9" s="77" t="s">
        <v>62</v>
      </c>
      <c r="H9" s="78">
        <f aca="true" t="shared" si="0" ref="H9:Q9">H11+H32+H58</f>
        <v>227224.89999999997</v>
      </c>
      <c r="I9" s="78">
        <f t="shared" si="0"/>
        <v>198185.7</v>
      </c>
      <c r="J9" s="78">
        <f t="shared" si="0"/>
        <v>198075.7</v>
      </c>
      <c r="K9" s="79">
        <f t="shared" si="0"/>
        <v>10545</v>
      </c>
      <c r="L9" s="78">
        <f t="shared" si="0"/>
        <v>314390453</v>
      </c>
      <c r="M9" s="78">
        <f t="shared" si="0"/>
        <v>0</v>
      </c>
      <c r="N9" s="78">
        <f t="shared" si="0"/>
        <v>168580857.16000003</v>
      </c>
      <c r="O9" s="78">
        <f t="shared" si="0"/>
        <v>0</v>
      </c>
      <c r="P9" s="78">
        <f t="shared" si="0"/>
        <v>143491874.83999997</v>
      </c>
      <c r="Q9" s="78">
        <f t="shared" si="0"/>
        <v>2317721</v>
      </c>
      <c r="R9" s="77" t="s">
        <v>62</v>
      </c>
      <c r="S9" s="77" t="s">
        <v>62</v>
      </c>
      <c r="T9" s="77" t="s">
        <v>62</v>
      </c>
      <c r="U9" s="104"/>
    </row>
    <row r="10" spans="1:21" s="80" customFormat="1" ht="15">
      <c r="A10" s="123">
        <v>2017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4"/>
      <c r="U10" s="104"/>
    </row>
    <row r="11" spans="1:20" s="85" customFormat="1" ht="14.25">
      <c r="A11" s="81" t="s">
        <v>26</v>
      </c>
      <c r="B11" s="69" t="s">
        <v>56</v>
      </c>
      <c r="C11" s="82"/>
      <c r="D11" s="82"/>
      <c r="E11" s="82"/>
      <c r="F11" s="82"/>
      <c r="G11" s="82"/>
      <c r="H11" s="83">
        <f>SUM(H12:H30)</f>
        <v>60047.1</v>
      </c>
      <c r="I11" s="83">
        <f aca="true" t="shared" si="1" ref="I11:Q11">SUM(I12:I30)</f>
        <v>51425.3</v>
      </c>
      <c r="J11" s="83">
        <f t="shared" si="1"/>
        <v>51425.3</v>
      </c>
      <c r="K11" s="84">
        <f t="shared" si="1"/>
        <v>2417</v>
      </c>
      <c r="L11" s="83">
        <f t="shared" si="1"/>
        <v>103667602</v>
      </c>
      <c r="M11" s="83">
        <f t="shared" si="1"/>
        <v>0</v>
      </c>
      <c r="N11" s="83">
        <f t="shared" si="1"/>
        <v>55530053.730000004</v>
      </c>
      <c r="O11" s="83">
        <f t="shared" si="1"/>
        <v>0</v>
      </c>
      <c r="P11" s="83">
        <f t="shared" si="1"/>
        <v>45819827.269999996</v>
      </c>
      <c r="Q11" s="83">
        <f t="shared" si="1"/>
        <v>2317721</v>
      </c>
      <c r="R11" s="77" t="s">
        <v>62</v>
      </c>
      <c r="S11" s="77" t="s">
        <v>62</v>
      </c>
      <c r="T11" s="77" t="s">
        <v>62</v>
      </c>
    </row>
    <row r="12" spans="1:21" s="86" customFormat="1" ht="15">
      <c r="A12" s="87" t="s">
        <v>27</v>
      </c>
      <c r="B12" s="64" t="s">
        <v>187</v>
      </c>
      <c r="C12" s="65">
        <v>1966</v>
      </c>
      <c r="D12" s="65">
        <v>2010</v>
      </c>
      <c r="E12" s="63" t="s">
        <v>28</v>
      </c>
      <c r="F12" s="65">
        <v>4</v>
      </c>
      <c r="G12" s="65">
        <v>2</v>
      </c>
      <c r="H12" s="72">
        <v>1353.2</v>
      </c>
      <c r="I12" s="72">
        <v>1242.1</v>
      </c>
      <c r="J12" s="72">
        <v>1242.1</v>
      </c>
      <c r="K12" s="73">
        <v>73</v>
      </c>
      <c r="L12" s="72">
        <f>'форма 2'!C12</f>
        <v>552859</v>
      </c>
      <c r="M12" s="72">
        <v>0</v>
      </c>
      <c r="N12" s="72">
        <f>L12-P12</f>
        <v>302913.92000000004</v>
      </c>
      <c r="O12" s="72">
        <v>0</v>
      </c>
      <c r="P12" s="72">
        <v>249945.08</v>
      </c>
      <c r="Q12" s="72">
        <v>0</v>
      </c>
      <c r="R12" s="72">
        <f aca="true" t="shared" si="2" ref="R12:R21">L12/I12</f>
        <v>445.10023347556563</v>
      </c>
      <c r="S12" s="72">
        <v>445.1</v>
      </c>
      <c r="T12" s="90">
        <v>43100</v>
      </c>
      <c r="U12" s="105" t="s">
        <v>211</v>
      </c>
    </row>
    <row r="13" spans="1:21" s="86" customFormat="1" ht="15">
      <c r="A13" s="87" t="s">
        <v>98</v>
      </c>
      <c r="B13" s="64" t="s">
        <v>188</v>
      </c>
      <c r="C13" s="65">
        <v>1965</v>
      </c>
      <c r="D13" s="65">
        <v>2012</v>
      </c>
      <c r="E13" s="63" t="s">
        <v>28</v>
      </c>
      <c r="F13" s="65">
        <v>4</v>
      </c>
      <c r="G13" s="65">
        <v>3</v>
      </c>
      <c r="H13" s="72">
        <v>2062.7</v>
      </c>
      <c r="I13" s="72">
        <v>1437.8</v>
      </c>
      <c r="J13" s="72">
        <v>1437.8</v>
      </c>
      <c r="K13" s="73">
        <v>29</v>
      </c>
      <c r="L13" s="72">
        <f>'форма 2'!C13</f>
        <v>5968667</v>
      </c>
      <c r="M13" s="72">
        <v>0</v>
      </c>
      <c r="N13" s="72">
        <f aca="true" t="shared" si="3" ref="N13:N30">L13-P13</f>
        <v>3270259.38</v>
      </c>
      <c r="O13" s="72">
        <v>0</v>
      </c>
      <c r="P13" s="72">
        <v>2698407.62</v>
      </c>
      <c r="Q13" s="72">
        <v>0</v>
      </c>
      <c r="R13" s="72">
        <f t="shared" si="2"/>
        <v>4151.249826123244</v>
      </c>
      <c r="S13" s="72">
        <v>4151.25</v>
      </c>
      <c r="T13" s="90">
        <v>43100</v>
      </c>
      <c r="U13" s="105" t="s">
        <v>211</v>
      </c>
    </row>
    <row r="14" spans="1:24" s="70" customFormat="1" ht="15">
      <c r="A14" s="87" t="s">
        <v>99</v>
      </c>
      <c r="B14" s="64" t="s">
        <v>222</v>
      </c>
      <c r="C14" s="65">
        <v>1976</v>
      </c>
      <c r="D14" s="65">
        <v>2010</v>
      </c>
      <c r="E14" s="63" t="s">
        <v>28</v>
      </c>
      <c r="F14" s="65">
        <v>2</v>
      </c>
      <c r="G14" s="65">
        <v>2</v>
      </c>
      <c r="H14" s="72">
        <v>653</v>
      </c>
      <c r="I14" s="72">
        <v>594.3</v>
      </c>
      <c r="J14" s="72">
        <v>594.3</v>
      </c>
      <c r="K14" s="73">
        <v>29</v>
      </c>
      <c r="L14" s="72">
        <f>'форма 2'!C14</f>
        <v>3333661</v>
      </c>
      <c r="M14" s="72">
        <v>0</v>
      </c>
      <c r="N14" s="72">
        <f t="shared" si="3"/>
        <v>1826527.79</v>
      </c>
      <c r="O14" s="72">
        <v>0</v>
      </c>
      <c r="P14" s="72">
        <v>1507133.21</v>
      </c>
      <c r="Q14" s="72">
        <v>0</v>
      </c>
      <c r="R14" s="72">
        <f t="shared" si="2"/>
        <v>5609.390880026923</v>
      </c>
      <c r="S14" s="72">
        <v>5609.39</v>
      </c>
      <c r="T14" s="90">
        <v>43100</v>
      </c>
      <c r="U14" s="105" t="s">
        <v>209</v>
      </c>
      <c r="W14" s="86"/>
      <c r="X14" s="86"/>
    </row>
    <row r="15" spans="1:24" s="70" customFormat="1" ht="15">
      <c r="A15" s="87" t="s">
        <v>100</v>
      </c>
      <c r="B15" s="64" t="s">
        <v>152</v>
      </c>
      <c r="C15" s="65">
        <v>1989</v>
      </c>
      <c r="D15" s="65">
        <v>2004</v>
      </c>
      <c r="E15" s="63" t="s">
        <v>55</v>
      </c>
      <c r="F15" s="65">
        <v>5</v>
      </c>
      <c r="G15" s="65">
        <v>6</v>
      </c>
      <c r="H15" s="72">
        <v>5748.5</v>
      </c>
      <c r="I15" s="72">
        <v>4476.5</v>
      </c>
      <c r="J15" s="72">
        <v>4476.5</v>
      </c>
      <c r="K15" s="73">
        <v>218</v>
      </c>
      <c r="L15" s="72">
        <f>'форма 2'!C15</f>
        <v>7007468</v>
      </c>
      <c r="M15" s="72">
        <v>0</v>
      </c>
      <c r="N15" s="72">
        <f t="shared" si="3"/>
        <v>3839423.1</v>
      </c>
      <c r="O15" s="72">
        <v>0</v>
      </c>
      <c r="P15" s="72">
        <v>3168044.9</v>
      </c>
      <c r="Q15" s="72">
        <v>0</v>
      </c>
      <c r="R15" s="72">
        <f t="shared" si="2"/>
        <v>1565.3899251647492</v>
      </c>
      <c r="S15" s="72">
        <v>1565.36</v>
      </c>
      <c r="T15" s="90">
        <v>43100</v>
      </c>
      <c r="U15" s="106" t="s">
        <v>212</v>
      </c>
      <c r="W15" s="86"/>
      <c r="X15" s="86"/>
    </row>
    <row r="16" spans="1:24" s="70" customFormat="1" ht="15">
      <c r="A16" s="87" t="s">
        <v>101</v>
      </c>
      <c r="B16" s="64" t="s">
        <v>190</v>
      </c>
      <c r="C16" s="65">
        <v>1968</v>
      </c>
      <c r="D16" s="65">
        <v>2004</v>
      </c>
      <c r="E16" s="63" t="s">
        <v>28</v>
      </c>
      <c r="F16" s="65">
        <v>4</v>
      </c>
      <c r="G16" s="65">
        <v>4</v>
      </c>
      <c r="H16" s="72">
        <v>2786.6</v>
      </c>
      <c r="I16" s="72">
        <v>2543</v>
      </c>
      <c r="J16" s="72">
        <v>2543</v>
      </c>
      <c r="K16" s="73">
        <v>136</v>
      </c>
      <c r="L16" s="72">
        <f>'форма 2'!C16</f>
        <v>9424739</v>
      </c>
      <c r="M16" s="72">
        <v>0</v>
      </c>
      <c r="N16" s="72">
        <f t="shared" si="3"/>
        <v>5163856.71</v>
      </c>
      <c r="O16" s="72">
        <v>0</v>
      </c>
      <c r="P16" s="72">
        <v>4260882.29</v>
      </c>
      <c r="Q16" s="72">
        <v>0</v>
      </c>
      <c r="R16" s="72">
        <f t="shared" si="2"/>
        <v>3706.149823043649</v>
      </c>
      <c r="S16" s="72">
        <v>3706.15</v>
      </c>
      <c r="T16" s="90">
        <v>43100</v>
      </c>
      <c r="U16" s="105" t="s">
        <v>211</v>
      </c>
      <c r="W16" s="86"/>
      <c r="X16" s="86"/>
    </row>
    <row r="17" spans="1:24" s="70" customFormat="1" ht="15">
      <c r="A17" s="87" t="s">
        <v>102</v>
      </c>
      <c r="B17" s="64" t="s">
        <v>129</v>
      </c>
      <c r="C17" s="65">
        <v>1985</v>
      </c>
      <c r="D17" s="65">
        <v>1985</v>
      </c>
      <c r="E17" s="63" t="s">
        <v>55</v>
      </c>
      <c r="F17" s="65">
        <v>5</v>
      </c>
      <c r="G17" s="65">
        <v>6</v>
      </c>
      <c r="H17" s="72">
        <v>4679.9</v>
      </c>
      <c r="I17" s="72">
        <v>4198.1</v>
      </c>
      <c r="J17" s="72">
        <v>4198.1</v>
      </c>
      <c r="K17" s="73">
        <v>172</v>
      </c>
      <c r="L17" s="72">
        <f>'форма 2'!C17</f>
        <v>8600941</v>
      </c>
      <c r="M17" s="72">
        <v>0</v>
      </c>
      <c r="N17" s="72">
        <f t="shared" si="3"/>
        <v>4712494.1</v>
      </c>
      <c r="O17" s="72">
        <v>0</v>
      </c>
      <c r="P17" s="72">
        <v>3888446.9</v>
      </c>
      <c r="Q17" s="72">
        <v>0</v>
      </c>
      <c r="R17" s="72">
        <f t="shared" si="2"/>
        <v>2048.76991972559</v>
      </c>
      <c r="S17" s="72">
        <v>2048.77</v>
      </c>
      <c r="T17" s="90">
        <v>43100</v>
      </c>
      <c r="U17" s="106" t="s">
        <v>212</v>
      </c>
      <c r="W17" s="86"/>
      <c r="X17" s="86"/>
    </row>
    <row r="18" spans="1:24" s="70" customFormat="1" ht="15">
      <c r="A18" s="87" t="s">
        <v>103</v>
      </c>
      <c r="B18" s="61" t="s">
        <v>202</v>
      </c>
      <c r="C18" s="62">
        <v>1963</v>
      </c>
      <c r="D18" s="62">
        <v>1979</v>
      </c>
      <c r="E18" s="63" t="s">
        <v>28</v>
      </c>
      <c r="F18" s="65">
        <v>2</v>
      </c>
      <c r="G18" s="65">
        <v>6</v>
      </c>
      <c r="H18" s="88">
        <v>528.9</v>
      </c>
      <c r="I18" s="88">
        <v>468</v>
      </c>
      <c r="J18" s="88">
        <v>468</v>
      </c>
      <c r="K18" s="89">
        <v>28</v>
      </c>
      <c r="L18" s="72">
        <f>'форма 2'!C18</f>
        <v>2031986</v>
      </c>
      <c r="M18" s="72">
        <v>0</v>
      </c>
      <c r="N18" s="72">
        <f t="shared" si="3"/>
        <v>1113334.23</v>
      </c>
      <c r="O18" s="72">
        <v>0</v>
      </c>
      <c r="P18" s="72">
        <v>918651.77</v>
      </c>
      <c r="Q18" s="72">
        <v>0</v>
      </c>
      <c r="R18" s="72">
        <f t="shared" si="2"/>
        <v>4341.850427350428</v>
      </c>
      <c r="S18" s="72">
        <v>4341.85</v>
      </c>
      <c r="T18" s="90">
        <v>43100</v>
      </c>
      <c r="U18" s="105" t="s">
        <v>207</v>
      </c>
      <c r="W18" s="86"/>
      <c r="X18" s="86"/>
    </row>
    <row r="19" spans="1:24" s="70" customFormat="1" ht="15">
      <c r="A19" s="87" t="s">
        <v>104</v>
      </c>
      <c r="B19" s="64" t="s">
        <v>156</v>
      </c>
      <c r="C19" s="65">
        <v>1982</v>
      </c>
      <c r="D19" s="65">
        <v>1982</v>
      </c>
      <c r="E19" s="63" t="s">
        <v>220</v>
      </c>
      <c r="F19" s="65">
        <v>4</v>
      </c>
      <c r="G19" s="65">
        <v>4</v>
      </c>
      <c r="H19" s="72">
        <v>3227.8</v>
      </c>
      <c r="I19" s="72">
        <v>2687.4</v>
      </c>
      <c r="J19" s="72">
        <v>2687.4</v>
      </c>
      <c r="K19" s="73">
        <v>165</v>
      </c>
      <c r="L19" s="72">
        <f>'форма 2'!C19</f>
        <v>6899846</v>
      </c>
      <c r="M19" s="72">
        <v>0</v>
      </c>
      <c r="N19" s="72">
        <f t="shared" si="3"/>
        <v>3780456.53</v>
      </c>
      <c r="O19" s="72">
        <v>0</v>
      </c>
      <c r="P19" s="72">
        <v>3119389.47</v>
      </c>
      <c r="Q19" s="72">
        <v>0</v>
      </c>
      <c r="R19" s="72">
        <f t="shared" si="2"/>
        <v>2567.4800922825034</v>
      </c>
      <c r="S19" s="72">
        <v>2567.48</v>
      </c>
      <c r="T19" s="90">
        <v>43100</v>
      </c>
      <c r="U19" s="105" t="s">
        <v>206</v>
      </c>
      <c r="W19" s="86"/>
      <c r="X19" s="86"/>
    </row>
    <row r="20" spans="1:24" s="70" customFormat="1" ht="15">
      <c r="A20" s="87" t="s">
        <v>105</v>
      </c>
      <c r="B20" s="64" t="s">
        <v>160</v>
      </c>
      <c r="C20" s="65">
        <v>1961</v>
      </c>
      <c r="D20" s="65">
        <v>2011</v>
      </c>
      <c r="E20" s="63" t="s">
        <v>28</v>
      </c>
      <c r="F20" s="65">
        <v>3</v>
      </c>
      <c r="G20" s="65">
        <v>3</v>
      </c>
      <c r="H20" s="72">
        <v>1060.3</v>
      </c>
      <c r="I20" s="72">
        <v>931.6</v>
      </c>
      <c r="J20" s="72">
        <v>931.6</v>
      </c>
      <c r="K20" s="73">
        <v>108</v>
      </c>
      <c r="L20" s="72">
        <f>'форма 2'!C20</f>
        <v>1924052</v>
      </c>
      <c r="M20" s="72">
        <v>0</v>
      </c>
      <c r="N20" s="72">
        <f t="shared" si="3"/>
        <v>1054196.71</v>
      </c>
      <c r="O20" s="72">
        <v>0</v>
      </c>
      <c r="P20" s="72">
        <v>869855.29</v>
      </c>
      <c r="Q20" s="72">
        <v>0</v>
      </c>
      <c r="R20" s="72">
        <f t="shared" si="2"/>
        <v>2065.319879776728</v>
      </c>
      <c r="S20" s="72">
        <v>2065.32</v>
      </c>
      <c r="T20" s="90">
        <v>43100</v>
      </c>
      <c r="U20" s="105" t="s">
        <v>213</v>
      </c>
      <c r="W20" s="86"/>
      <c r="X20" s="86"/>
    </row>
    <row r="21" spans="1:24" s="70" customFormat="1" ht="15">
      <c r="A21" s="87" t="s">
        <v>106</v>
      </c>
      <c r="B21" s="64" t="s">
        <v>192</v>
      </c>
      <c r="C21" s="65">
        <v>1973</v>
      </c>
      <c r="D21" s="65">
        <v>2007</v>
      </c>
      <c r="E21" s="63" t="s">
        <v>220</v>
      </c>
      <c r="F21" s="65">
        <v>4</v>
      </c>
      <c r="G21" s="65">
        <v>3</v>
      </c>
      <c r="H21" s="72">
        <v>2340.4</v>
      </c>
      <c r="I21" s="72">
        <v>2247.4</v>
      </c>
      <c r="J21" s="72">
        <v>2247.4</v>
      </c>
      <c r="K21" s="73">
        <v>144</v>
      </c>
      <c r="L21" s="72">
        <f>'форма 2'!C21</f>
        <v>7442670</v>
      </c>
      <c r="M21" s="72">
        <v>0</v>
      </c>
      <c r="N21" s="72">
        <f t="shared" si="3"/>
        <v>4077872.23</v>
      </c>
      <c r="O21" s="72">
        <v>0</v>
      </c>
      <c r="P21" s="72">
        <v>3364797.77</v>
      </c>
      <c r="Q21" s="72">
        <v>0</v>
      </c>
      <c r="R21" s="72">
        <f t="shared" si="2"/>
        <v>3311.6801637447716</v>
      </c>
      <c r="S21" s="72">
        <v>3311.68</v>
      </c>
      <c r="T21" s="90">
        <v>43100</v>
      </c>
      <c r="U21" s="105" t="s">
        <v>206</v>
      </c>
      <c r="W21" s="86"/>
      <c r="X21" s="86"/>
    </row>
    <row r="22" spans="1:24" s="70" customFormat="1" ht="15">
      <c r="A22" s="87" t="s">
        <v>107</v>
      </c>
      <c r="B22" s="64" t="s">
        <v>161</v>
      </c>
      <c r="C22" s="65">
        <v>1975</v>
      </c>
      <c r="D22" s="65">
        <v>2015</v>
      </c>
      <c r="E22" s="63" t="s">
        <v>28</v>
      </c>
      <c r="F22" s="65">
        <v>4</v>
      </c>
      <c r="G22" s="65">
        <v>3</v>
      </c>
      <c r="H22" s="72">
        <v>3098</v>
      </c>
      <c r="I22" s="72">
        <v>2215.8</v>
      </c>
      <c r="J22" s="72">
        <v>2215.8</v>
      </c>
      <c r="K22" s="73">
        <v>108</v>
      </c>
      <c r="L22" s="72">
        <f>'форма 2'!C22</f>
        <v>8212087</v>
      </c>
      <c r="M22" s="72">
        <v>0</v>
      </c>
      <c r="N22" s="72">
        <f t="shared" si="3"/>
        <v>4499439.25</v>
      </c>
      <c r="O22" s="72">
        <v>0</v>
      </c>
      <c r="P22" s="72">
        <v>3712647.75</v>
      </c>
      <c r="Q22" s="72">
        <v>0</v>
      </c>
      <c r="R22" s="72">
        <f>L22/I49</f>
        <v>2537.2573070506087</v>
      </c>
      <c r="S22" s="72">
        <v>3706.15</v>
      </c>
      <c r="T22" s="90">
        <v>43100</v>
      </c>
      <c r="U22" s="105" t="s">
        <v>211</v>
      </c>
      <c r="W22" s="86"/>
      <c r="X22" s="86"/>
    </row>
    <row r="23" spans="1:24" s="70" customFormat="1" ht="15">
      <c r="A23" s="87" t="s">
        <v>108</v>
      </c>
      <c r="B23" s="67" t="s">
        <v>181</v>
      </c>
      <c r="C23" s="91">
        <v>1971</v>
      </c>
      <c r="D23" s="91">
        <v>2014</v>
      </c>
      <c r="E23" s="63" t="s">
        <v>220</v>
      </c>
      <c r="F23" s="65">
        <v>4</v>
      </c>
      <c r="G23" s="65">
        <v>4</v>
      </c>
      <c r="H23" s="102">
        <v>2770.2</v>
      </c>
      <c r="I23" s="102">
        <v>2528.1</v>
      </c>
      <c r="J23" s="102">
        <v>2528.1</v>
      </c>
      <c r="K23" s="73">
        <v>192</v>
      </c>
      <c r="L23" s="72">
        <f>'форма 2'!C23</f>
        <v>4599524</v>
      </c>
      <c r="M23" s="72">
        <v>0</v>
      </c>
      <c r="N23" s="72">
        <f t="shared" si="3"/>
        <v>2520099.8</v>
      </c>
      <c r="O23" s="72">
        <v>0</v>
      </c>
      <c r="P23" s="72">
        <v>2079424.2</v>
      </c>
      <c r="Q23" s="72">
        <v>0</v>
      </c>
      <c r="R23" s="72">
        <f aca="true" t="shared" si="4" ref="R23:R30">L23/I23</f>
        <v>1819.3599936711364</v>
      </c>
      <c r="S23" s="72">
        <v>1819.36</v>
      </c>
      <c r="T23" s="90">
        <v>43100</v>
      </c>
      <c r="U23" s="105" t="s">
        <v>210</v>
      </c>
      <c r="W23" s="86"/>
      <c r="X23" s="86"/>
    </row>
    <row r="24" spans="1:24" s="70" customFormat="1" ht="15">
      <c r="A24" s="87" t="s">
        <v>109</v>
      </c>
      <c r="B24" s="64" t="s">
        <v>193</v>
      </c>
      <c r="C24" s="65">
        <v>1971</v>
      </c>
      <c r="D24" s="65">
        <v>2007</v>
      </c>
      <c r="E24" s="63" t="s">
        <v>28</v>
      </c>
      <c r="F24" s="65">
        <v>3</v>
      </c>
      <c r="G24" s="65">
        <v>2</v>
      </c>
      <c r="H24" s="72">
        <v>1003.1</v>
      </c>
      <c r="I24" s="72">
        <v>922.4</v>
      </c>
      <c r="J24" s="72">
        <v>922.4</v>
      </c>
      <c r="K24" s="73">
        <v>42</v>
      </c>
      <c r="L24" s="72">
        <f>'форма 2'!C24</f>
        <v>1167682</v>
      </c>
      <c r="M24" s="72">
        <v>0</v>
      </c>
      <c r="N24" s="72">
        <f t="shared" si="3"/>
        <v>639778.2</v>
      </c>
      <c r="O24" s="72">
        <v>0</v>
      </c>
      <c r="P24" s="72">
        <v>527903.8</v>
      </c>
      <c r="Q24" s="72">
        <v>0</v>
      </c>
      <c r="R24" s="72">
        <f t="shared" si="4"/>
        <v>1265.9171725932351</v>
      </c>
      <c r="S24" s="72">
        <v>3537.12</v>
      </c>
      <c r="T24" s="90">
        <v>43100</v>
      </c>
      <c r="U24" s="105" t="s">
        <v>214</v>
      </c>
      <c r="W24" s="86"/>
      <c r="X24" s="86"/>
    </row>
    <row r="25" spans="1:24" s="70" customFormat="1" ht="15">
      <c r="A25" s="87" t="s">
        <v>110</v>
      </c>
      <c r="B25" s="64" t="s">
        <v>195</v>
      </c>
      <c r="C25" s="65">
        <v>1989</v>
      </c>
      <c r="D25" s="65">
        <v>1989</v>
      </c>
      <c r="E25" s="63" t="s">
        <v>220</v>
      </c>
      <c r="F25" s="65">
        <v>5</v>
      </c>
      <c r="G25" s="65">
        <v>4</v>
      </c>
      <c r="H25" s="72">
        <v>4918.1</v>
      </c>
      <c r="I25" s="72">
        <v>4191.3</v>
      </c>
      <c r="J25" s="72">
        <v>4191.3</v>
      </c>
      <c r="K25" s="73">
        <v>194</v>
      </c>
      <c r="L25" s="72">
        <f>'форма 2'!C25</f>
        <v>5734243</v>
      </c>
      <c r="M25" s="72">
        <v>0</v>
      </c>
      <c r="N25" s="72">
        <f t="shared" si="3"/>
        <v>3141817.42</v>
      </c>
      <c r="O25" s="72">
        <v>0</v>
      </c>
      <c r="P25" s="72">
        <v>2592425.58</v>
      </c>
      <c r="Q25" s="72">
        <v>0</v>
      </c>
      <c r="R25" s="72">
        <f t="shared" si="4"/>
        <v>1368.1299358194353</v>
      </c>
      <c r="S25" s="72">
        <v>1368.13</v>
      </c>
      <c r="T25" s="90">
        <v>43100</v>
      </c>
      <c r="U25" s="105" t="s">
        <v>208</v>
      </c>
      <c r="W25" s="86"/>
      <c r="X25" s="86"/>
    </row>
    <row r="26" spans="1:24" s="70" customFormat="1" ht="15">
      <c r="A26" s="87" t="s">
        <v>111</v>
      </c>
      <c r="B26" s="64" t="s">
        <v>196</v>
      </c>
      <c r="C26" s="65">
        <v>1985</v>
      </c>
      <c r="D26" s="65">
        <v>2013</v>
      </c>
      <c r="E26" s="63" t="s">
        <v>220</v>
      </c>
      <c r="F26" s="65">
        <v>4</v>
      </c>
      <c r="G26" s="65">
        <v>10</v>
      </c>
      <c r="H26" s="72">
        <v>7716.7</v>
      </c>
      <c r="I26" s="72">
        <v>6540.3</v>
      </c>
      <c r="J26" s="72">
        <v>6540.3</v>
      </c>
      <c r="K26" s="73">
        <v>142</v>
      </c>
      <c r="L26" s="72">
        <f>'форма 2'!C26</f>
        <v>16792089</v>
      </c>
      <c r="M26" s="72">
        <v>0</v>
      </c>
      <c r="N26" s="72">
        <f t="shared" si="3"/>
        <v>9200460.77</v>
      </c>
      <c r="O26" s="72">
        <v>0</v>
      </c>
      <c r="P26" s="72">
        <v>7591628.23</v>
      </c>
      <c r="Q26" s="72">
        <v>0</v>
      </c>
      <c r="R26" s="72">
        <f t="shared" si="4"/>
        <v>2567.479932113206</v>
      </c>
      <c r="S26" s="72">
        <v>2567.48</v>
      </c>
      <c r="T26" s="90">
        <v>43100</v>
      </c>
      <c r="U26" s="105" t="s">
        <v>206</v>
      </c>
      <c r="W26" s="86"/>
      <c r="X26" s="86"/>
    </row>
    <row r="27" spans="1:22" s="70" customFormat="1" ht="15">
      <c r="A27" s="87" t="s">
        <v>112</v>
      </c>
      <c r="B27" s="64" t="s">
        <v>198</v>
      </c>
      <c r="C27" s="65">
        <v>1985</v>
      </c>
      <c r="D27" s="65">
        <v>2013</v>
      </c>
      <c r="E27" s="63" t="s">
        <v>220</v>
      </c>
      <c r="F27" s="65">
        <v>4</v>
      </c>
      <c r="G27" s="65">
        <v>8</v>
      </c>
      <c r="H27" s="72">
        <v>7231.2</v>
      </c>
      <c r="I27" s="72">
        <v>6150.5</v>
      </c>
      <c r="J27" s="72">
        <v>6150.5</v>
      </c>
      <c r="K27" s="73">
        <v>176</v>
      </c>
      <c r="L27" s="73">
        <f>'форма 2'!C27</f>
        <v>1829036</v>
      </c>
      <c r="M27" s="72">
        <v>0</v>
      </c>
      <c r="N27" s="72">
        <v>0</v>
      </c>
      <c r="O27" s="72">
        <v>0</v>
      </c>
      <c r="P27" s="72">
        <v>0</v>
      </c>
      <c r="Q27" s="72">
        <f>L27</f>
        <v>1829036</v>
      </c>
      <c r="R27" s="72">
        <f t="shared" si="4"/>
        <v>297.3800504024063</v>
      </c>
      <c r="S27" s="72">
        <v>297.38</v>
      </c>
      <c r="T27" s="90">
        <v>43100</v>
      </c>
      <c r="U27" s="85" t="s">
        <v>206</v>
      </c>
      <c r="V27" s="85"/>
    </row>
    <row r="28" spans="1:22" s="70" customFormat="1" ht="15">
      <c r="A28" s="87" t="s">
        <v>113</v>
      </c>
      <c r="B28" s="64" t="s">
        <v>200</v>
      </c>
      <c r="C28" s="65">
        <v>1987</v>
      </c>
      <c r="D28" s="65">
        <v>2007</v>
      </c>
      <c r="E28" s="63" t="s">
        <v>220</v>
      </c>
      <c r="F28" s="65">
        <v>4</v>
      </c>
      <c r="G28" s="65">
        <v>2</v>
      </c>
      <c r="H28" s="72">
        <v>1894.9</v>
      </c>
      <c r="I28" s="72">
        <v>1643.3</v>
      </c>
      <c r="J28" s="72">
        <v>1643.3</v>
      </c>
      <c r="K28" s="73">
        <v>80</v>
      </c>
      <c r="L28" s="73">
        <f>'форма 2'!C28</f>
        <v>488685</v>
      </c>
      <c r="M28" s="72">
        <v>0</v>
      </c>
      <c r="N28" s="72">
        <v>0</v>
      </c>
      <c r="O28" s="72">
        <v>0</v>
      </c>
      <c r="P28" s="72">
        <v>0</v>
      </c>
      <c r="Q28" s="72">
        <f>L28</f>
        <v>488685</v>
      </c>
      <c r="R28" s="72">
        <f t="shared" si="4"/>
        <v>297.3802714050995</v>
      </c>
      <c r="S28" s="72">
        <v>297.38</v>
      </c>
      <c r="T28" s="90">
        <v>43100</v>
      </c>
      <c r="U28" s="85" t="s">
        <v>206</v>
      </c>
      <c r="V28" s="85"/>
    </row>
    <row r="29" spans="1:21" s="70" customFormat="1" ht="15">
      <c r="A29" s="87" t="s">
        <v>114</v>
      </c>
      <c r="B29" s="103" t="s">
        <v>174</v>
      </c>
      <c r="C29" s="62">
        <v>1973</v>
      </c>
      <c r="D29" s="62">
        <v>2015</v>
      </c>
      <c r="E29" s="63" t="s">
        <v>220</v>
      </c>
      <c r="F29" s="65">
        <v>4</v>
      </c>
      <c r="G29" s="65">
        <v>4</v>
      </c>
      <c r="H29" s="88">
        <v>3490.7</v>
      </c>
      <c r="I29" s="88">
        <v>3235.8</v>
      </c>
      <c r="J29" s="88">
        <v>3235.8</v>
      </c>
      <c r="K29" s="73">
        <v>189</v>
      </c>
      <c r="L29" s="72">
        <f>'форма 2'!C29</f>
        <v>5887085</v>
      </c>
      <c r="M29" s="72">
        <v>0</v>
      </c>
      <c r="N29" s="72">
        <f t="shared" si="3"/>
        <v>3225560.24</v>
      </c>
      <c r="O29" s="72">
        <v>0</v>
      </c>
      <c r="P29" s="72">
        <v>2661524.76</v>
      </c>
      <c r="Q29" s="72">
        <v>0</v>
      </c>
      <c r="R29" s="72">
        <f t="shared" si="4"/>
        <v>1819.3599728042523</v>
      </c>
      <c r="S29" s="72">
        <v>1819.36</v>
      </c>
      <c r="T29" s="90">
        <v>43100</v>
      </c>
      <c r="U29" s="85" t="s">
        <v>210</v>
      </c>
    </row>
    <row r="30" spans="1:24" s="70" customFormat="1" ht="15">
      <c r="A30" s="87" t="s">
        <v>115</v>
      </c>
      <c r="B30" s="67" t="s">
        <v>175</v>
      </c>
      <c r="C30" s="91">
        <v>1975</v>
      </c>
      <c r="D30" s="91">
        <v>2015</v>
      </c>
      <c r="E30" s="63" t="s">
        <v>220</v>
      </c>
      <c r="F30" s="65">
        <v>4</v>
      </c>
      <c r="G30" s="65">
        <v>4</v>
      </c>
      <c r="H30" s="102">
        <v>3482.9</v>
      </c>
      <c r="I30" s="102">
        <v>3171.6</v>
      </c>
      <c r="J30" s="102">
        <v>3171.6</v>
      </c>
      <c r="K30" s="73">
        <v>192</v>
      </c>
      <c r="L30" s="72">
        <f>'форма 2'!C30</f>
        <v>5770282</v>
      </c>
      <c r="M30" s="72">
        <v>0</v>
      </c>
      <c r="N30" s="72">
        <f t="shared" si="3"/>
        <v>3161563.35</v>
      </c>
      <c r="O30" s="72">
        <v>0</v>
      </c>
      <c r="P30" s="72">
        <v>2608718.65</v>
      </c>
      <c r="Q30" s="72">
        <v>0</v>
      </c>
      <c r="R30" s="72">
        <f t="shared" si="4"/>
        <v>1819.3599445075042</v>
      </c>
      <c r="S30" s="72">
        <v>1819.36</v>
      </c>
      <c r="T30" s="90">
        <v>43100</v>
      </c>
      <c r="U30" s="105" t="s">
        <v>210</v>
      </c>
      <c r="W30" s="86"/>
      <c r="X30" s="86"/>
    </row>
    <row r="31" spans="1:21" s="85" customFormat="1" ht="14.25">
      <c r="A31" s="131" t="s">
        <v>146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93"/>
    </row>
    <row r="32" spans="1:21" s="85" customFormat="1" ht="14.25">
      <c r="A32" s="94" t="s">
        <v>26</v>
      </c>
      <c r="B32" s="69" t="s">
        <v>56</v>
      </c>
      <c r="C32" s="77"/>
      <c r="D32" s="77"/>
      <c r="E32" s="77"/>
      <c r="F32" s="77"/>
      <c r="G32" s="77"/>
      <c r="H32" s="83">
        <f aca="true" t="shared" si="5" ref="H32:Q32">SUM(H33:H56)</f>
        <v>78862.3</v>
      </c>
      <c r="I32" s="83">
        <f t="shared" si="5"/>
        <v>69196.1</v>
      </c>
      <c r="J32" s="83">
        <f t="shared" si="5"/>
        <v>69086.1</v>
      </c>
      <c r="K32" s="84">
        <f t="shared" si="5"/>
        <v>3628</v>
      </c>
      <c r="L32" s="83">
        <f t="shared" si="5"/>
        <v>93307410</v>
      </c>
      <c r="M32" s="83">
        <f t="shared" si="5"/>
        <v>0</v>
      </c>
      <c r="N32" s="83">
        <f t="shared" si="5"/>
        <v>45441638.36</v>
      </c>
      <c r="O32" s="83">
        <f t="shared" si="5"/>
        <v>0</v>
      </c>
      <c r="P32" s="83">
        <f t="shared" si="5"/>
        <v>47865771.64</v>
      </c>
      <c r="Q32" s="83">
        <f t="shared" si="5"/>
        <v>0</v>
      </c>
      <c r="R32" s="77" t="s">
        <v>62</v>
      </c>
      <c r="S32" s="77" t="s">
        <v>62</v>
      </c>
      <c r="T32" s="77" t="s">
        <v>62</v>
      </c>
      <c r="U32" s="93"/>
    </row>
    <row r="33" spans="1:21" s="70" customFormat="1" ht="15">
      <c r="A33" s="152" t="s">
        <v>27</v>
      </c>
      <c r="B33" s="67" t="s">
        <v>134</v>
      </c>
      <c r="C33" s="91">
        <v>1977</v>
      </c>
      <c r="D33" s="91">
        <v>2009</v>
      </c>
      <c r="E33" s="63" t="s">
        <v>220</v>
      </c>
      <c r="F33" s="91">
        <v>4</v>
      </c>
      <c r="G33" s="91">
        <v>7</v>
      </c>
      <c r="H33" s="102">
        <v>6106.4</v>
      </c>
      <c r="I33" s="102">
        <v>5366.6</v>
      </c>
      <c r="J33" s="102">
        <v>5366.6</v>
      </c>
      <c r="K33" s="73">
        <v>112</v>
      </c>
      <c r="L33" s="72">
        <f>'форма 2'!C33</f>
        <v>15345880</v>
      </c>
      <c r="M33" s="72">
        <v>0</v>
      </c>
      <c r="N33" s="72">
        <f>L33-P33</f>
        <v>7473596.46</v>
      </c>
      <c r="O33" s="72">
        <v>0</v>
      </c>
      <c r="P33" s="72">
        <v>7872283.54</v>
      </c>
      <c r="Q33" s="72">
        <v>0</v>
      </c>
      <c r="R33" s="72">
        <f aca="true" t="shared" si="6" ref="R33:R56">L33/I33</f>
        <v>2859.5162672828233</v>
      </c>
      <c r="S33" s="72">
        <v>637.5899999999999</v>
      </c>
      <c r="T33" s="90">
        <v>43465</v>
      </c>
      <c r="U33" s="106" t="s">
        <v>206</v>
      </c>
    </row>
    <row r="34" spans="1:21" s="70" customFormat="1" ht="15">
      <c r="A34" s="152" t="s">
        <v>98</v>
      </c>
      <c r="B34" s="64" t="s">
        <v>148</v>
      </c>
      <c r="C34" s="91">
        <v>1982</v>
      </c>
      <c r="D34" s="91">
        <v>2015</v>
      </c>
      <c r="E34" s="63" t="s">
        <v>220</v>
      </c>
      <c r="F34" s="91">
        <v>4</v>
      </c>
      <c r="G34" s="91">
        <v>8</v>
      </c>
      <c r="H34" s="102">
        <v>6833.4</v>
      </c>
      <c r="I34" s="102">
        <v>5924.9</v>
      </c>
      <c r="J34" s="102">
        <v>5924.9</v>
      </c>
      <c r="K34" s="73">
        <v>351</v>
      </c>
      <c r="L34" s="72">
        <f>'форма 2'!C34</f>
        <v>1696103</v>
      </c>
      <c r="M34" s="72">
        <v>0</v>
      </c>
      <c r="N34" s="72">
        <f aca="true" t="shared" si="7" ref="N34:N56">L34-P34</f>
        <v>826019.06</v>
      </c>
      <c r="O34" s="72">
        <v>0</v>
      </c>
      <c r="P34" s="72">
        <v>870083.94</v>
      </c>
      <c r="Q34" s="72">
        <v>0</v>
      </c>
      <c r="R34" s="72">
        <f t="shared" si="6"/>
        <v>286.26694121419774</v>
      </c>
      <c r="S34" s="72">
        <v>3010.88</v>
      </c>
      <c r="T34" s="90">
        <v>43465</v>
      </c>
      <c r="U34" s="106" t="s">
        <v>206</v>
      </c>
    </row>
    <row r="35" spans="1:21" s="70" customFormat="1" ht="15">
      <c r="A35" s="152" t="s">
        <v>99</v>
      </c>
      <c r="B35" s="64" t="s">
        <v>180</v>
      </c>
      <c r="C35" s="91">
        <v>1964</v>
      </c>
      <c r="D35" s="91">
        <v>2011</v>
      </c>
      <c r="E35" s="63" t="s">
        <v>28</v>
      </c>
      <c r="F35" s="91">
        <v>3</v>
      </c>
      <c r="G35" s="91">
        <v>3</v>
      </c>
      <c r="H35" s="102">
        <v>1592.7</v>
      </c>
      <c r="I35" s="102">
        <v>1473.7</v>
      </c>
      <c r="J35" s="102">
        <v>1473.7</v>
      </c>
      <c r="K35" s="73">
        <v>78</v>
      </c>
      <c r="L35" s="72">
        <f>'форма 2'!C35</f>
        <v>8739263</v>
      </c>
      <c r="M35" s="72">
        <v>0</v>
      </c>
      <c r="N35" s="72">
        <f t="shared" si="7"/>
        <v>4256108.16</v>
      </c>
      <c r="O35" s="72">
        <v>0</v>
      </c>
      <c r="P35" s="72">
        <v>4483154.84</v>
      </c>
      <c r="Q35" s="72">
        <v>0</v>
      </c>
      <c r="R35" s="72">
        <f t="shared" si="6"/>
        <v>5930.150641243129</v>
      </c>
      <c r="S35" s="72">
        <v>6223.79</v>
      </c>
      <c r="T35" s="90">
        <v>43465</v>
      </c>
      <c r="U35" s="106" t="s">
        <v>213</v>
      </c>
    </row>
    <row r="36" spans="1:21" s="70" customFormat="1" ht="15">
      <c r="A36" s="152" t="s">
        <v>100</v>
      </c>
      <c r="B36" s="68" t="s">
        <v>186</v>
      </c>
      <c r="C36" s="65">
        <v>1965</v>
      </c>
      <c r="D36" s="65">
        <v>2009</v>
      </c>
      <c r="E36" s="63" t="s">
        <v>220</v>
      </c>
      <c r="F36" s="91">
        <v>4</v>
      </c>
      <c r="G36" s="91">
        <v>3</v>
      </c>
      <c r="H36" s="72">
        <v>2185</v>
      </c>
      <c r="I36" s="72">
        <v>1953.8</v>
      </c>
      <c r="J36" s="72">
        <v>1953.8</v>
      </c>
      <c r="K36" s="73">
        <v>62</v>
      </c>
      <c r="L36" s="72">
        <f>'форма 2'!C36</f>
        <v>581021</v>
      </c>
      <c r="M36" s="72">
        <v>0</v>
      </c>
      <c r="N36" s="72">
        <f t="shared" si="7"/>
        <v>282963.02</v>
      </c>
      <c r="O36" s="72">
        <v>0</v>
      </c>
      <c r="P36" s="72">
        <v>298057.98</v>
      </c>
      <c r="Q36" s="72">
        <v>0</v>
      </c>
      <c r="R36" s="72">
        <f t="shared" si="6"/>
        <v>297.379977479783</v>
      </c>
      <c r="S36" s="72">
        <v>297.38</v>
      </c>
      <c r="T36" s="90">
        <v>43465</v>
      </c>
      <c r="U36" s="106" t="s">
        <v>206</v>
      </c>
    </row>
    <row r="37" spans="1:21" s="70" customFormat="1" ht="15">
      <c r="A37" s="152" t="s">
        <v>101</v>
      </c>
      <c r="B37" s="64" t="s">
        <v>149</v>
      </c>
      <c r="C37" s="91">
        <v>1988</v>
      </c>
      <c r="D37" s="91">
        <v>2016</v>
      </c>
      <c r="E37" s="63" t="s">
        <v>220</v>
      </c>
      <c r="F37" s="91">
        <v>4</v>
      </c>
      <c r="G37" s="91">
        <v>6</v>
      </c>
      <c r="H37" s="102">
        <v>4502.7</v>
      </c>
      <c r="I37" s="102">
        <v>3809.4</v>
      </c>
      <c r="J37" s="102">
        <v>3809.4</v>
      </c>
      <c r="K37" s="73">
        <v>143</v>
      </c>
      <c r="L37" s="72">
        <f>'форма 2'!C37</f>
        <v>2928193</v>
      </c>
      <c r="M37" s="72">
        <v>0</v>
      </c>
      <c r="N37" s="72">
        <f t="shared" si="7"/>
        <v>1426059.17</v>
      </c>
      <c r="O37" s="72">
        <v>0</v>
      </c>
      <c r="P37" s="72">
        <v>1502133.83</v>
      </c>
      <c r="Q37" s="72">
        <v>0</v>
      </c>
      <c r="R37" s="72">
        <f t="shared" si="6"/>
        <v>768.6756444584449</v>
      </c>
      <c r="S37" s="72">
        <v>1084.41</v>
      </c>
      <c r="T37" s="90">
        <v>43465</v>
      </c>
      <c r="U37" s="106" t="s">
        <v>206</v>
      </c>
    </row>
    <row r="38" spans="1:21" s="70" customFormat="1" ht="15">
      <c r="A38" s="152" t="s">
        <v>102</v>
      </c>
      <c r="B38" s="68" t="s">
        <v>189</v>
      </c>
      <c r="C38" s="65">
        <v>1977</v>
      </c>
      <c r="D38" s="65">
        <v>1977</v>
      </c>
      <c r="E38" s="63" t="s">
        <v>28</v>
      </c>
      <c r="F38" s="91">
        <v>2</v>
      </c>
      <c r="G38" s="91">
        <v>2</v>
      </c>
      <c r="H38" s="72">
        <v>640.3</v>
      </c>
      <c r="I38" s="72">
        <v>587</v>
      </c>
      <c r="J38" s="72">
        <v>587</v>
      </c>
      <c r="K38" s="73">
        <v>29</v>
      </c>
      <c r="L38" s="72">
        <f>'форма 2'!C38</f>
        <v>3892808</v>
      </c>
      <c r="M38" s="72">
        <v>0</v>
      </c>
      <c r="N38" s="72">
        <f t="shared" si="7"/>
        <v>1895836.28</v>
      </c>
      <c r="O38" s="72">
        <v>0</v>
      </c>
      <c r="P38" s="72">
        <v>1996971.72</v>
      </c>
      <c r="Q38" s="72">
        <v>0</v>
      </c>
      <c r="R38" s="72">
        <f t="shared" si="6"/>
        <v>6631.700170357752</v>
      </c>
      <c r="S38" s="72">
        <v>6631.7</v>
      </c>
      <c r="T38" s="90">
        <v>43465</v>
      </c>
      <c r="U38" s="106" t="s">
        <v>209</v>
      </c>
    </row>
    <row r="39" spans="1:21" s="70" customFormat="1" ht="15">
      <c r="A39" s="152" t="s">
        <v>103</v>
      </c>
      <c r="B39" s="67" t="s">
        <v>152</v>
      </c>
      <c r="C39" s="91">
        <v>1989</v>
      </c>
      <c r="D39" s="91">
        <v>2004</v>
      </c>
      <c r="E39" s="63" t="s">
        <v>55</v>
      </c>
      <c r="F39" s="91">
        <v>5</v>
      </c>
      <c r="G39" s="91">
        <v>6</v>
      </c>
      <c r="H39" s="72">
        <v>5748.5</v>
      </c>
      <c r="I39" s="72">
        <v>4476.5</v>
      </c>
      <c r="J39" s="72">
        <v>4476.5</v>
      </c>
      <c r="K39" s="73">
        <v>218</v>
      </c>
      <c r="L39" s="72">
        <f>'форма 2'!C39</f>
        <v>6341930</v>
      </c>
      <c r="M39" s="72">
        <v>0</v>
      </c>
      <c r="N39" s="72">
        <f t="shared" si="7"/>
        <v>3088583.1</v>
      </c>
      <c r="O39" s="72">
        <v>0</v>
      </c>
      <c r="P39" s="72">
        <v>3253346.9</v>
      </c>
      <c r="Q39" s="72">
        <v>0</v>
      </c>
      <c r="R39" s="72">
        <f t="shared" si="6"/>
        <v>1416.7161845191556</v>
      </c>
      <c r="S39" s="72">
        <v>1497.04</v>
      </c>
      <c r="T39" s="90">
        <v>43465</v>
      </c>
      <c r="U39" s="106" t="s">
        <v>212</v>
      </c>
    </row>
    <row r="40" spans="1:21" s="70" customFormat="1" ht="15">
      <c r="A40" s="152" t="s">
        <v>104</v>
      </c>
      <c r="B40" s="68" t="s">
        <v>190</v>
      </c>
      <c r="C40" s="91">
        <v>1968</v>
      </c>
      <c r="D40" s="91">
        <v>1968</v>
      </c>
      <c r="E40" s="63" t="s">
        <v>28</v>
      </c>
      <c r="F40" s="91">
        <v>4</v>
      </c>
      <c r="G40" s="91">
        <v>4</v>
      </c>
      <c r="H40" s="102">
        <v>2786.6</v>
      </c>
      <c r="I40" s="102">
        <v>2543</v>
      </c>
      <c r="J40" s="102">
        <v>2543</v>
      </c>
      <c r="K40" s="73">
        <v>136</v>
      </c>
      <c r="L40" s="72">
        <f>'форма 2'!C40</f>
        <v>3073037</v>
      </c>
      <c r="M40" s="72">
        <v>0</v>
      </c>
      <c r="N40" s="72">
        <f t="shared" si="7"/>
        <v>1496599.64</v>
      </c>
      <c r="O40" s="72">
        <v>0</v>
      </c>
      <c r="P40" s="72">
        <v>1576437.36</v>
      </c>
      <c r="Q40" s="72">
        <v>0</v>
      </c>
      <c r="R40" s="72">
        <f t="shared" si="6"/>
        <v>1208.4298073141958</v>
      </c>
      <c r="S40" s="72">
        <v>1208.43</v>
      </c>
      <c r="T40" s="90">
        <v>43465</v>
      </c>
      <c r="U40" s="106" t="s">
        <v>211</v>
      </c>
    </row>
    <row r="41" spans="1:21" s="70" customFormat="1" ht="15">
      <c r="A41" s="152" t="s">
        <v>105</v>
      </c>
      <c r="B41" s="67" t="s">
        <v>153</v>
      </c>
      <c r="C41" s="91">
        <v>1969</v>
      </c>
      <c r="D41" s="91">
        <v>2015</v>
      </c>
      <c r="E41" s="63" t="s">
        <v>28</v>
      </c>
      <c r="F41" s="91">
        <v>4</v>
      </c>
      <c r="G41" s="91">
        <v>4</v>
      </c>
      <c r="H41" s="102">
        <v>2763.9</v>
      </c>
      <c r="I41" s="102">
        <v>2529.5</v>
      </c>
      <c r="J41" s="102">
        <v>2529.5</v>
      </c>
      <c r="K41" s="73">
        <v>192</v>
      </c>
      <c r="L41" s="72">
        <f>'форма 2'!C41</f>
        <v>9488785</v>
      </c>
      <c r="M41" s="72">
        <v>0</v>
      </c>
      <c r="N41" s="72">
        <f t="shared" si="7"/>
        <v>4621132.84</v>
      </c>
      <c r="O41" s="72">
        <v>0</v>
      </c>
      <c r="P41" s="72">
        <v>4867652.16</v>
      </c>
      <c r="Q41" s="72">
        <v>0</v>
      </c>
      <c r="R41" s="72">
        <f t="shared" si="6"/>
        <v>3751.2492587467877</v>
      </c>
      <c r="S41" s="72">
        <v>3903.53</v>
      </c>
      <c r="T41" s="90">
        <v>43465</v>
      </c>
      <c r="U41" s="106" t="s">
        <v>211</v>
      </c>
    </row>
    <row r="42" spans="1:21" s="70" customFormat="1" ht="15">
      <c r="A42" s="152" t="s">
        <v>106</v>
      </c>
      <c r="B42" s="68" t="s">
        <v>160</v>
      </c>
      <c r="C42" s="91">
        <v>1961</v>
      </c>
      <c r="D42" s="91">
        <v>2011</v>
      </c>
      <c r="E42" s="63" t="s">
        <v>28</v>
      </c>
      <c r="F42" s="91">
        <v>3</v>
      </c>
      <c r="G42" s="91">
        <v>3</v>
      </c>
      <c r="H42" s="72">
        <v>1060.3</v>
      </c>
      <c r="I42" s="72">
        <v>931.6</v>
      </c>
      <c r="J42" s="72">
        <v>931.6</v>
      </c>
      <c r="K42" s="73">
        <v>108</v>
      </c>
      <c r="L42" s="72">
        <f>'форма 2'!C42</f>
        <v>631615</v>
      </c>
      <c r="M42" s="72">
        <v>0</v>
      </c>
      <c r="N42" s="72">
        <f t="shared" si="7"/>
        <v>307602.8</v>
      </c>
      <c r="O42" s="72">
        <v>0</v>
      </c>
      <c r="P42" s="72">
        <v>324012.2</v>
      </c>
      <c r="Q42" s="72">
        <v>0</v>
      </c>
      <c r="R42" s="72">
        <f t="shared" si="6"/>
        <v>677.9894804637183</v>
      </c>
      <c r="S42" s="72">
        <v>1137.58</v>
      </c>
      <c r="T42" s="90">
        <v>43465</v>
      </c>
      <c r="U42" s="106" t="s">
        <v>213</v>
      </c>
    </row>
    <row r="43" spans="1:21" s="70" customFormat="1" ht="15">
      <c r="A43" s="152" t="s">
        <v>107</v>
      </c>
      <c r="B43" s="68" t="s">
        <v>161</v>
      </c>
      <c r="C43" s="65">
        <v>1975</v>
      </c>
      <c r="D43" s="65">
        <v>2015</v>
      </c>
      <c r="E43" s="63" t="s">
        <v>28</v>
      </c>
      <c r="F43" s="91">
        <v>4</v>
      </c>
      <c r="G43" s="91">
        <v>3</v>
      </c>
      <c r="H43" s="72">
        <v>3098</v>
      </c>
      <c r="I43" s="72">
        <v>2215.8</v>
      </c>
      <c r="J43" s="72">
        <v>2215.8</v>
      </c>
      <c r="K43" s="73">
        <v>108</v>
      </c>
      <c r="L43" s="72">
        <f>'форма 2'!C43</f>
        <v>1777516</v>
      </c>
      <c r="M43" s="72">
        <v>0</v>
      </c>
      <c r="N43" s="72">
        <f t="shared" si="7"/>
        <v>865668</v>
      </c>
      <c r="O43" s="72">
        <v>0</v>
      </c>
      <c r="P43" s="72">
        <v>911848</v>
      </c>
      <c r="Q43" s="72">
        <v>0</v>
      </c>
      <c r="R43" s="72">
        <f t="shared" si="6"/>
        <v>802.200559617294</v>
      </c>
      <c r="S43" s="72">
        <v>914.6700000000001</v>
      </c>
      <c r="T43" s="90">
        <v>43465</v>
      </c>
      <c r="U43" s="106" t="s">
        <v>211</v>
      </c>
    </row>
    <row r="44" spans="1:21" s="70" customFormat="1" ht="15">
      <c r="A44" s="152" t="s">
        <v>108</v>
      </c>
      <c r="B44" s="68" t="s">
        <v>184</v>
      </c>
      <c r="C44" s="65">
        <v>1985</v>
      </c>
      <c r="D44" s="65">
        <v>2007</v>
      </c>
      <c r="E44" s="63" t="s">
        <v>132</v>
      </c>
      <c r="F44" s="91">
        <v>2</v>
      </c>
      <c r="G44" s="91">
        <v>3</v>
      </c>
      <c r="H44" s="72">
        <v>855.2</v>
      </c>
      <c r="I44" s="72">
        <v>758.2</v>
      </c>
      <c r="J44" s="72">
        <v>758.2</v>
      </c>
      <c r="K44" s="73">
        <v>27</v>
      </c>
      <c r="L44" s="72">
        <f>'форма 2'!C44</f>
        <v>5010095</v>
      </c>
      <c r="M44" s="72">
        <v>0</v>
      </c>
      <c r="N44" s="72">
        <f t="shared" si="7"/>
        <v>2439966.18</v>
      </c>
      <c r="O44" s="72">
        <v>0</v>
      </c>
      <c r="P44" s="72">
        <v>2570128.82</v>
      </c>
      <c r="Q44" s="72">
        <v>0</v>
      </c>
      <c r="R44" s="72">
        <f t="shared" si="6"/>
        <v>6607.880506462674</v>
      </c>
      <c r="S44" s="72">
        <v>6607.88</v>
      </c>
      <c r="T44" s="90">
        <v>43465</v>
      </c>
      <c r="U44" s="106" t="s">
        <v>216</v>
      </c>
    </row>
    <row r="45" spans="1:21" s="70" customFormat="1" ht="15">
      <c r="A45" s="152" t="s">
        <v>109</v>
      </c>
      <c r="B45" s="67" t="s">
        <v>164</v>
      </c>
      <c r="C45" s="91">
        <v>1964</v>
      </c>
      <c r="D45" s="91">
        <v>2012</v>
      </c>
      <c r="E45" s="63" t="s">
        <v>28</v>
      </c>
      <c r="F45" s="91">
        <v>3</v>
      </c>
      <c r="G45" s="91">
        <v>3</v>
      </c>
      <c r="H45" s="102">
        <v>1623.8</v>
      </c>
      <c r="I45" s="102">
        <v>1490.5</v>
      </c>
      <c r="J45" s="102">
        <v>1490.5</v>
      </c>
      <c r="K45" s="73">
        <v>108</v>
      </c>
      <c r="L45" s="72">
        <f>'форма 2'!C45</f>
        <v>5554252</v>
      </c>
      <c r="M45" s="72">
        <v>0</v>
      </c>
      <c r="N45" s="72">
        <f t="shared" si="7"/>
        <v>2704976.06</v>
      </c>
      <c r="O45" s="72">
        <v>0</v>
      </c>
      <c r="P45" s="72">
        <v>2849275.94</v>
      </c>
      <c r="Q45" s="72">
        <v>0</v>
      </c>
      <c r="R45" s="72">
        <f t="shared" si="6"/>
        <v>3726.4354243542434</v>
      </c>
      <c r="S45" s="72">
        <v>3978.37</v>
      </c>
      <c r="T45" s="90">
        <v>43465</v>
      </c>
      <c r="U45" s="106" t="s">
        <v>214</v>
      </c>
    </row>
    <row r="46" spans="1:21" s="70" customFormat="1" ht="15">
      <c r="A46" s="152" t="s">
        <v>110</v>
      </c>
      <c r="B46" s="68" t="s">
        <v>168</v>
      </c>
      <c r="C46" s="91">
        <v>1970</v>
      </c>
      <c r="D46" s="91">
        <v>2009</v>
      </c>
      <c r="E46" s="63" t="s">
        <v>28</v>
      </c>
      <c r="F46" s="91">
        <v>4</v>
      </c>
      <c r="G46" s="91">
        <v>6</v>
      </c>
      <c r="H46" s="102">
        <v>4442.4</v>
      </c>
      <c r="I46" s="102">
        <v>3999.3</v>
      </c>
      <c r="J46" s="102">
        <v>3999.3</v>
      </c>
      <c r="K46" s="73">
        <v>255</v>
      </c>
      <c r="L46" s="72">
        <f>'форма 2'!C46</f>
        <v>1874485</v>
      </c>
      <c r="M46" s="72">
        <v>0</v>
      </c>
      <c r="N46" s="72">
        <f t="shared" si="7"/>
        <v>912892.87</v>
      </c>
      <c r="O46" s="72">
        <v>0</v>
      </c>
      <c r="P46" s="72">
        <v>961592.13</v>
      </c>
      <c r="Q46" s="72">
        <v>0</v>
      </c>
      <c r="R46" s="72">
        <f t="shared" si="6"/>
        <v>468.70327307278774</v>
      </c>
      <c r="S46" s="72">
        <v>596.54</v>
      </c>
      <c r="T46" s="90">
        <v>43465</v>
      </c>
      <c r="U46" s="106" t="s">
        <v>211</v>
      </c>
    </row>
    <row r="47" spans="1:21" s="70" customFormat="1" ht="15">
      <c r="A47" s="152" t="s">
        <v>111</v>
      </c>
      <c r="B47" s="64" t="s">
        <v>182</v>
      </c>
      <c r="C47" s="91">
        <v>1975</v>
      </c>
      <c r="D47" s="91">
        <v>2009</v>
      </c>
      <c r="E47" s="63" t="s">
        <v>28</v>
      </c>
      <c r="F47" s="91">
        <v>4</v>
      </c>
      <c r="G47" s="91">
        <v>4</v>
      </c>
      <c r="H47" s="102">
        <v>3540.9</v>
      </c>
      <c r="I47" s="102">
        <v>3150.7</v>
      </c>
      <c r="J47" s="102">
        <v>3150.7</v>
      </c>
      <c r="K47" s="73">
        <v>192</v>
      </c>
      <c r="L47" s="72">
        <f>'форма 2'!C47</f>
        <v>1492499</v>
      </c>
      <c r="M47" s="72">
        <v>0</v>
      </c>
      <c r="N47" s="72">
        <f t="shared" si="7"/>
        <v>726861.88</v>
      </c>
      <c r="O47" s="72">
        <v>0</v>
      </c>
      <c r="P47" s="72">
        <v>765637.12</v>
      </c>
      <c r="Q47" s="72">
        <v>0</v>
      </c>
      <c r="R47" s="72">
        <f t="shared" si="6"/>
        <v>473.7039388072492</v>
      </c>
      <c r="S47" s="72">
        <v>596.54</v>
      </c>
      <c r="T47" s="90">
        <v>43465</v>
      </c>
      <c r="U47" s="106" t="s">
        <v>211</v>
      </c>
    </row>
    <row r="48" spans="1:21" s="70" customFormat="1" ht="15">
      <c r="A48" s="152" t="s">
        <v>112</v>
      </c>
      <c r="B48" s="68" t="s">
        <v>169</v>
      </c>
      <c r="C48" s="91">
        <v>1972</v>
      </c>
      <c r="D48" s="91">
        <v>2009</v>
      </c>
      <c r="E48" s="63" t="s">
        <v>28</v>
      </c>
      <c r="F48" s="91">
        <v>4</v>
      </c>
      <c r="G48" s="91">
        <v>4</v>
      </c>
      <c r="H48" s="102">
        <v>3359.4</v>
      </c>
      <c r="I48" s="102">
        <v>3080.2</v>
      </c>
      <c r="J48" s="102">
        <v>3080.2</v>
      </c>
      <c r="K48" s="73">
        <v>147</v>
      </c>
      <c r="L48" s="72">
        <f>'форма 2'!C48</f>
        <v>1460982</v>
      </c>
      <c r="M48" s="72">
        <v>0</v>
      </c>
      <c r="N48" s="72">
        <f t="shared" si="7"/>
        <v>711512.79</v>
      </c>
      <c r="O48" s="72">
        <v>0</v>
      </c>
      <c r="P48" s="72">
        <v>749469.21</v>
      </c>
      <c r="Q48" s="72">
        <v>0</v>
      </c>
      <c r="R48" s="72">
        <f t="shared" si="6"/>
        <v>474.314005584053</v>
      </c>
      <c r="S48" s="72">
        <v>596.54</v>
      </c>
      <c r="T48" s="90">
        <v>43465</v>
      </c>
      <c r="U48" s="106" t="s">
        <v>211</v>
      </c>
    </row>
    <row r="49" spans="1:21" s="70" customFormat="1" ht="15">
      <c r="A49" s="152" t="s">
        <v>113</v>
      </c>
      <c r="B49" s="68" t="s">
        <v>170</v>
      </c>
      <c r="C49" s="91">
        <v>1976</v>
      </c>
      <c r="D49" s="91">
        <v>2009</v>
      </c>
      <c r="E49" s="63" t="s">
        <v>28</v>
      </c>
      <c r="F49" s="91">
        <v>4</v>
      </c>
      <c r="G49" s="91">
        <v>4</v>
      </c>
      <c r="H49" s="102">
        <v>3582.5</v>
      </c>
      <c r="I49" s="102">
        <v>3236.6</v>
      </c>
      <c r="J49" s="102">
        <v>3236.6</v>
      </c>
      <c r="K49" s="73">
        <v>140</v>
      </c>
      <c r="L49" s="72">
        <f>'форма 2'!C49</f>
        <v>1531294</v>
      </c>
      <c r="M49" s="72">
        <v>0</v>
      </c>
      <c r="N49" s="72">
        <f t="shared" si="7"/>
        <v>745755.44</v>
      </c>
      <c r="O49" s="72">
        <v>0</v>
      </c>
      <c r="P49" s="72">
        <v>785538.56</v>
      </c>
      <c r="Q49" s="72">
        <v>0</v>
      </c>
      <c r="R49" s="72">
        <f t="shared" si="6"/>
        <v>473.1180868812952</v>
      </c>
      <c r="S49" s="72">
        <v>596.54</v>
      </c>
      <c r="T49" s="90">
        <v>43465</v>
      </c>
      <c r="U49" s="106" t="s">
        <v>211</v>
      </c>
    </row>
    <row r="50" spans="1:21" s="70" customFormat="1" ht="15">
      <c r="A50" s="152" t="s">
        <v>114</v>
      </c>
      <c r="B50" s="68" t="s">
        <v>171</v>
      </c>
      <c r="C50" s="91">
        <v>1975</v>
      </c>
      <c r="D50" s="91">
        <v>1975</v>
      </c>
      <c r="E50" s="63" t="s">
        <v>220</v>
      </c>
      <c r="F50" s="91">
        <v>4</v>
      </c>
      <c r="G50" s="91">
        <v>4</v>
      </c>
      <c r="H50" s="102">
        <v>3532.9</v>
      </c>
      <c r="I50" s="102">
        <v>3101.5</v>
      </c>
      <c r="J50" s="102">
        <v>3101.5</v>
      </c>
      <c r="K50" s="73">
        <v>135</v>
      </c>
      <c r="L50" s="72">
        <f>'форма 2'!C50</f>
        <v>3410620</v>
      </c>
      <c r="M50" s="72">
        <v>0</v>
      </c>
      <c r="N50" s="72">
        <f t="shared" si="7"/>
        <v>1661005.92</v>
      </c>
      <c r="O50" s="72">
        <v>0</v>
      </c>
      <c r="P50" s="72">
        <v>1749614.08</v>
      </c>
      <c r="Q50" s="72">
        <v>0</v>
      </c>
      <c r="R50" s="72">
        <f t="shared" si="6"/>
        <v>1099.6679026277607</v>
      </c>
      <c r="S50" s="72">
        <v>1722</v>
      </c>
      <c r="T50" s="90">
        <v>43465</v>
      </c>
      <c r="U50" s="106" t="s">
        <v>206</v>
      </c>
    </row>
    <row r="51" spans="1:21" s="70" customFormat="1" ht="15">
      <c r="A51" s="152" t="s">
        <v>115</v>
      </c>
      <c r="B51" s="68" t="s">
        <v>194</v>
      </c>
      <c r="C51" s="65">
        <v>1982</v>
      </c>
      <c r="D51" s="65">
        <v>2014</v>
      </c>
      <c r="E51" s="63" t="s">
        <v>220</v>
      </c>
      <c r="F51" s="91">
        <v>4</v>
      </c>
      <c r="G51" s="91">
        <v>4</v>
      </c>
      <c r="H51" s="72">
        <v>3172.5</v>
      </c>
      <c r="I51" s="72">
        <v>2662.5</v>
      </c>
      <c r="J51" s="72">
        <v>2662.5</v>
      </c>
      <c r="K51" s="73">
        <v>130</v>
      </c>
      <c r="L51" s="72">
        <f>'форма 2'!C51</f>
        <v>1981433</v>
      </c>
      <c r="M51" s="72">
        <v>0</v>
      </c>
      <c r="N51" s="72">
        <f t="shared" si="7"/>
        <v>964977.61</v>
      </c>
      <c r="O51" s="72">
        <v>0</v>
      </c>
      <c r="P51" s="72">
        <v>1016455.39</v>
      </c>
      <c r="Q51" s="72">
        <v>0</v>
      </c>
      <c r="R51" s="72">
        <f t="shared" si="6"/>
        <v>744.2001877934272</v>
      </c>
      <c r="S51" s="72">
        <v>744.2</v>
      </c>
      <c r="T51" s="90">
        <v>43465</v>
      </c>
      <c r="U51" s="106" t="s">
        <v>206</v>
      </c>
    </row>
    <row r="52" spans="1:21" s="70" customFormat="1" ht="15">
      <c r="A52" s="152" t="s">
        <v>116</v>
      </c>
      <c r="B52" s="68" t="s">
        <v>174</v>
      </c>
      <c r="C52" s="65">
        <v>1973</v>
      </c>
      <c r="D52" s="65">
        <v>2004</v>
      </c>
      <c r="E52" s="63" t="s">
        <v>220</v>
      </c>
      <c r="F52" s="91">
        <v>4</v>
      </c>
      <c r="G52" s="91">
        <v>4</v>
      </c>
      <c r="H52" s="72">
        <v>3490.7</v>
      </c>
      <c r="I52" s="72">
        <v>3235.8</v>
      </c>
      <c r="J52" s="72">
        <v>3125.8</v>
      </c>
      <c r="K52" s="73">
        <v>189</v>
      </c>
      <c r="L52" s="72">
        <f>'форма 2'!C52</f>
        <v>1029223</v>
      </c>
      <c r="M52" s="72">
        <v>0</v>
      </c>
      <c r="N52" s="72">
        <f t="shared" si="7"/>
        <v>501241.86</v>
      </c>
      <c r="O52" s="72">
        <v>0</v>
      </c>
      <c r="P52" s="72">
        <v>527981.14</v>
      </c>
      <c r="Q52" s="72">
        <v>0</v>
      </c>
      <c r="R52" s="72">
        <f t="shared" si="6"/>
        <v>318.0737375610359</v>
      </c>
      <c r="S52" s="72">
        <v>395.89</v>
      </c>
      <c r="T52" s="90">
        <v>43465</v>
      </c>
      <c r="U52" s="106" t="s">
        <v>210</v>
      </c>
    </row>
    <row r="53" spans="1:21" s="70" customFormat="1" ht="15">
      <c r="A53" s="152" t="s">
        <v>117</v>
      </c>
      <c r="B53" s="67" t="s">
        <v>175</v>
      </c>
      <c r="C53" s="91">
        <v>1975</v>
      </c>
      <c r="D53" s="91">
        <v>2015</v>
      </c>
      <c r="E53" s="63" t="s">
        <v>220</v>
      </c>
      <c r="F53" s="91">
        <v>4</v>
      </c>
      <c r="G53" s="91">
        <v>4</v>
      </c>
      <c r="H53" s="102">
        <v>3482.9</v>
      </c>
      <c r="I53" s="102">
        <v>3171.6</v>
      </c>
      <c r="J53" s="102">
        <v>3171.6</v>
      </c>
      <c r="K53" s="73">
        <v>192</v>
      </c>
      <c r="L53" s="72">
        <f>'форма 2'!C53</f>
        <v>1010316</v>
      </c>
      <c r="M53" s="72">
        <v>0</v>
      </c>
      <c r="N53" s="72">
        <f t="shared" si="7"/>
        <v>492033.96</v>
      </c>
      <c r="O53" s="72">
        <v>0</v>
      </c>
      <c r="P53" s="72">
        <v>518282.04</v>
      </c>
      <c r="Q53" s="72">
        <v>0</v>
      </c>
      <c r="R53" s="72">
        <f t="shared" si="6"/>
        <v>318.5508891411275</v>
      </c>
      <c r="S53" s="72">
        <v>395.89</v>
      </c>
      <c r="T53" s="90">
        <v>43465</v>
      </c>
      <c r="U53" s="106" t="s">
        <v>210</v>
      </c>
    </row>
    <row r="54" spans="1:21" s="70" customFormat="1" ht="15">
      <c r="A54" s="152" t="s">
        <v>118</v>
      </c>
      <c r="B54" s="68" t="s">
        <v>176</v>
      </c>
      <c r="C54" s="91">
        <v>1976</v>
      </c>
      <c r="D54" s="91">
        <v>2015</v>
      </c>
      <c r="E54" s="63" t="s">
        <v>28</v>
      </c>
      <c r="F54" s="91">
        <v>4</v>
      </c>
      <c r="G54" s="91">
        <v>4</v>
      </c>
      <c r="H54" s="102">
        <v>3543</v>
      </c>
      <c r="I54" s="102">
        <v>3198.1</v>
      </c>
      <c r="J54" s="102">
        <v>3198.1</v>
      </c>
      <c r="K54" s="73">
        <v>192</v>
      </c>
      <c r="L54" s="72">
        <f>'форма 2'!C54</f>
        <v>11970604</v>
      </c>
      <c r="M54" s="72">
        <v>0</v>
      </c>
      <c r="N54" s="72">
        <f t="shared" si="7"/>
        <v>5829803.42</v>
      </c>
      <c r="O54" s="72">
        <v>0</v>
      </c>
      <c r="P54" s="72">
        <v>6140800.58</v>
      </c>
      <c r="Q54" s="72">
        <v>0</v>
      </c>
      <c r="R54" s="72">
        <f t="shared" si="6"/>
        <v>3743.0361777305275</v>
      </c>
      <c r="S54" s="72">
        <v>3903.53</v>
      </c>
      <c r="T54" s="90">
        <v>43465</v>
      </c>
      <c r="U54" s="106" t="s">
        <v>211</v>
      </c>
    </row>
    <row r="55" spans="1:21" s="70" customFormat="1" ht="15">
      <c r="A55" s="152" t="s">
        <v>119</v>
      </c>
      <c r="B55" s="68" t="s">
        <v>177</v>
      </c>
      <c r="C55" s="91">
        <v>1977</v>
      </c>
      <c r="D55" s="91">
        <v>2015</v>
      </c>
      <c r="E55" s="63" t="s">
        <v>220</v>
      </c>
      <c r="F55" s="91">
        <v>4</v>
      </c>
      <c r="G55" s="91">
        <v>4</v>
      </c>
      <c r="H55" s="102">
        <v>3458.6</v>
      </c>
      <c r="I55" s="102">
        <v>3138.7</v>
      </c>
      <c r="J55" s="102">
        <v>3138.7</v>
      </c>
      <c r="K55" s="73">
        <v>192</v>
      </c>
      <c r="L55" s="72">
        <f>'форма 2'!C55</f>
        <v>1023633</v>
      </c>
      <c r="M55" s="72">
        <v>0</v>
      </c>
      <c r="N55" s="72">
        <f t="shared" si="7"/>
        <v>498519.47</v>
      </c>
      <c r="O55" s="72">
        <v>0</v>
      </c>
      <c r="P55" s="72">
        <v>525113.53</v>
      </c>
      <c r="Q55" s="72">
        <v>0</v>
      </c>
      <c r="R55" s="72">
        <f t="shared" si="6"/>
        <v>326.13279383184124</v>
      </c>
      <c r="S55" s="72">
        <v>637.5899999999999</v>
      </c>
      <c r="T55" s="90">
        <v>43465</v>
      </c>
      <c r="U55" s="106" t="s">
        <v>206</v>
      </c>
    </row>
    <row r="56" spans="1:21" s="70" customFormat="1" ht="15">
      <c r="A56" s="152" t="s">
        <v>120</v>
      </c>
      <c r="B56" s="68" t="s">
        <v>178</v>
      </c>
      <c r="C56" s="91">
        <v>1969</v>
      </c>
      <c r="D56" s="91">
        <v>2015</v>
      </c>
      <c r="E56" s="63" t="s">
        <v>28</v>
      </c>
      <c r="F56" s="91">
        <v>4</v>
      </c>
      <c r="G56" s="91">
        <v>4</v>
      </c>
      <c r="H56" s="102">
        <v>3459.7</v>
      </c>
      <c r="I56" s="102">
        <v>3160.6</v>
      </c>
      <c r="J56" s="102">
        <v>3160.6</v>
      </c>
      <c r="K56" s="73">
        <v>192</v>
      </c>
      <c r="L56" s="72">
        <f>'форма 2'!C56</f>
        <v>1461823</v>
      </c>
      <c r="M56" s="72">
        <v>0</v>
      </c>
      <c r="N56" s="72">
        <f t="shared" si="7"/>
        <v>711922.37</v>
      </c>
      <c r="O56" s="72">
        <v>0</v>
      </c>
      <c r="P56" s="72">
        <v>749900.63</v>
      </c>
      <c r="Q56" s="72">
        <v>0</v>
      </c>
      <c r="R56" s="72">
        <f t="shared" si="6"/>
        <v>462.51439600075935</v>
      </c>
      <c r="S56" s="72">
        <v>522.57</v>
      </c>
      <c r="T56" s="90">
        <v>43465</v>
      </c>
      <c r="U56" s="106" t="s">
        <v>215</v>
      </c>
    </row>
    <row r="57" spans="1:21" s="85" customFormat="1" ht="14.25">
      <c r="A57" s="131" t="s">
        <v>221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93"/>
    </row>
    <row r="58" spans="1:21" s="85" customFormat="1" ht="14.25">
      <c r="A58" s="92" t="s">
        <v>26</v>
      </c>
      <c r="B58" s="69" t="s">
        <v>56</v>
      </c>
      <c r="C58" s="77"/>
      <c r="D58" s="77"/>
      <c r="E58" s="77"/>
      <c r="F58" s="77"/>
      <c r="G58" s="77"/>
      <c r="H58" s="83">
        <f aca="true" t="shared" si="8" ref="H58:Q58">SUM(H59:H95)</f>
        <v>88315.49999999999</v>
      </c>
      <c r="I58" s="83">
        <f t="shared" si="8"/>
        <v>77564.29999999999</v>
      </c>
      <c r="J58" s="83">
        <f t="shared" si="8"/>
        <v>77564.29999999999</v>
      </c>
      <c r="K58" s="84">
        <f t="shared" si="8"/>
        <v>4500</v>
      </c>
      <c r="L58" s="83">
        <f t="shared" si="8"/>
        <v>117415441</v>
      </c>
      <c r="M58" s="83">
        <f t="shared" si="8"/>
        <v>0</v>
      </c>
      <c r="N58" s="83">
        <f t="shared" si="8"/>
        <v>67609165.07000002</v>
      </c>
      <c r="O58" s="83">
        <f t="shared" si="8"/>
        <v>0</v>
      </c>
      <c r="P58" s="83">
        <f t="shared" si="8"/>
        <v>49806275.92999999</v>
      </c>
      <c r="Q58" s="83">
        <f t="shared" si="8"/>
        <v>0</v>
      </c>
      <c r="R58" s="77" t="s">
        <v>62</v>
      </c>
      <c r="S58" s="77" t="s">
        <v>62</v>
      </c>
      <c r="T58" s="77" t="s">
        <v>62</v>
      </c>
      <c r="U58" s="93"/>
    </row>
    <row r="59" spans="1:21" s="70" customFormat="1" ht="15">
      <c r="A59" s="87" t="s">
        <v>27</v>
      </c>
      <c r="B59" s="98" t="s">
        <v>148</v>
      </c>
      <c r="C59" s="91">
        <v>1982</v>
      </c>
      <c r="D59" s="91">
        <v>2015</v>
      </c>
      <c r="E59" s="63" t="s">
        <v>220</v>
      </c>
      <c r="F59" s="91">
        <v>4</v>
      </c>
      <c r="G59" s="91">
        <v>8</v>
      </c>
      <c r="H59" s="102">
        <v>6833.4</v>
      </c>
      <c r="I59" s="102">
        <v>5924.9</v>
      </c>
      <c r="J59" s="102">
        <v>5924.9</v>
      </c>
      <c r="K59" s="73">
        <v>351</v>
      </c>
      <c r="L59" s="72">
        <f>'форма 2'!C59</f>
        <v>4511983</v>
      </c>
      <c r="M59" s="72">
        <v>0</v>
      </c>
      <c r="N59" s="72">
        <f>L59-P59</f>
        <v>2598051.85</v>
      </c>
      <c r="O59" s="72">
        <v>0</v>
      </c>
      <c r="P59" s="72">
        <v>1913931.15</v>
      </c>
      <c r="Q59" s="72">
        <v>0</v>
      </c>
      <c r="R59" s="72">
        <f aca="true" t="shared" si="9" ref="R59:R95">L59/I59</f>
        <v>761.5289709530963</v>
      </c>
      <c r="S59" s="72">
        <v>1084.41</v>
      </c>
      <c r="T59" s="90">
        <v>43830</v>
      </c>
      <c r="U59" s="106" t="s">
        <v>206</v>
      </c>
    </row>
    <row r="60" spans="1:21" s="70" customFormat="1" ht="15">
      <c r="A60" s="87" t="s">
        <v>98</v>
      </c>
      <c r="B60" s="68" t="s">
        <v>128</v>
      </c>
      <c r="C60" s="96">
        <v>1968</v>
      </c>
      <c r="D60" s="96">
        <v>2011</v>
      </c>
      <c r="E60" s="63" t="s">
        <v>132</v>
      </c>
      <c r="F60" s="96">
        <v>2</v>
      </c>
      <c r="G60" s="96">
        <v>2</v>
      </c>
      <c r="H60" s="97">
        <v>837.7</v>
      </c>
      <c r="I60" s="97">
        <v>779.4</v>
      </c>
      <c r="J60" s="97">
        <v>779.4</v>
      </c>
      <c r="K60" s="73">
        <v>48</v>
      </c>
      <c r="L60" s="72">
        <f>'форма 2'!C60</f>
        <v>737786</v>
      </c>
      <c r="M60" s="72">
        <v>0</v>
      </c>
      <c r="N60" s="72">
        <f aca="true" t="shared" si="10" ref="N60:N95">L60-P60</f>
        <v>424825.69</v>
      </c>
      <c r="O60" s="72">
        <v>0</v>
      </c>
      <c r="P60" s="72">
        <v>312960.31</v>
      </c>
      <c r="Q60" s="72">
        <v>0</v>
      </c>
      <c r="R60" s="72">
        <f t="shared" si="9"/>
        <v>946.6076469078779</v>
      </c>
      <c r="S60" s="72">
        <v>6181.37</v>
      </c>
      <c r="T60" s="90">
        <v>43830</v>
      </c>
      <c r="U60" s="106" t="s">
        <v>216</v>
      </c>
    </row>
    <row r="61" spans="1:21" s="70" customFormat="1" ht="15">
      <c r="A61" s="87" t="s">
        <v>99</v>
      </c>
      <c r="B61" s="67" t="s">
        <v>188</v>
      </c>
      <c r="C61" s="91">
        <v>1965</v>
      </c>
      <c r="D61" s="91">
        <v>2012</v>
      </c>
      <c r="E61" s="63" t="s">
        <v>28</v>
      </c>
      <c r="F61" s="99">
        <v>4</v>
      </c>
      <c r="G61" s="99">
        <v>3</v>
      </c>
      <c r="H61" s="100">
        <v>2062.7</v>
      </c>
      <c r="I61" s="72">
        <v>1437.8</v>
      </c>
      <c r="J61" s="72">
        <v>1437.8</v>
      </c>
      <c r="K61" s="73">
        <v>29</v>
      </c>
      <c r="L61" s="72">
        <f>'форма 2'!C61</f>
        <v>1180175</v>
      </c>
      <c r="M61" s="72">
        <v>0</v>
      </c>
      <c r="N61" s="72">
        <f t="shared" si="10"/>
        <v>679558.38</v>
      </c>
      <c r="O61" s="72">
        <v>0</v>
      </c>
      <c r="P61" s="72">
        <v>500616.62</v>
      </c>
      <c r="Q61" s="72">
        <v>0</v>
      </c>
      <c r="R61" s="72">
        <f t="shared" si="9"/>
        <v>820.8200027820282</v>
      </c>
      <c r="S61" s="72">
        <v>914.77</v>
      </c>
      <c r="T61" s="90">
        <v>43830</v>
      </c>
      <c r="U61" s="106" t="s">
        <v>211</v>
      </c>
    </row>
    <row r="62" spans="1:21" s="70" customFormat="1" ht="15">
      <c r="A62" s="87" t="s">
        <v>100</v>
      </c>
      <c r="B62" s="64" t="s">
        <v>218</v>
      </c>
      <c r="C62" s="91">
        <v>1970</v>
      </c>
      <c r="D62" s="91">
        <v>2015</v>
      </c>
      <c r="E62" s="63" t="s">
        <v>28</v>
      </c>
      <c r="F62" s="91">
        <v>4</v>
      </c>
      <c r="G62" s="91">
        <v>4</v>
      </c>
      <c r="H62" s="102">
        <v>5669.1</v>
      </c>
      <c r="I62" s="102">
        <v>4788.9</v>
      </c>
      <c r="J62" s="102">
        <v>4788.9</v>
      </c>
      <c r="K62" s="73">
        <v>366</v>
      </c>
      <c r="L62" s="72">
        <f>'форма 2'!C62</f>
        <v>3753117</v>
      </c>
      <c r="M62" s="72">
        <v>0</v>
      </c>
      <c r="N62" s="72">
        <f t="shared" si="10"/>
        <v>2161088.05</v>
      </c>
      <c r="O62" s="72">
        <v>0</v>
      </c>
      <c r="P62" s="72">
        <v>1592028.95</v>
      </c>
      <c r="Q62" s="72">
        <v>0</v>
      </c>
      <c r="R62" s="72">
        <f t="shared" si="9"/>
        <v>783.7117083255027</v>
      </c>
      <c r="S62" s="72">
        <v>914.77</v>
      </c>
      <c r="T62" s="90">
        <v>43830</v>
      </c>
      <c r="U62" s="106" t="s">
        <v>211</v>
      </c>
    </row>
    <row r="63" spans="1:21" s="70" customFormat="1" ht="15">
      <c r="A63" s="87" t="s">
        <v>101</v>
      </c>
      <c r="B63" s="64" t="s">
        <v>217</v>
      </c>
      <c r="C63" s="91">
        <v>1970</v>
      </c>
      <c r="D63" s="91">
        <v>2008</v>
      </c>
      <c r="E63" s="63" t="s">
        <v>28</v>
      </c>
      <c r="F63" s="91">
        <v>4</v>
      </c>
      <c r="G63" s="91">
        <v>4</v>
      </c>
      <c r="H63" s="102">
        <v>3362.4</v>
      </c>
      <c r="I63" s="102">
        <v>3107.7</v>
      </c>
      <c r="J63" s="102">
        <v>3107.7</v>
      </c>
      <c r="K63" s="73">
        <v>192</v>
      </c>
      <c r="L63" s="72">
        <f>'форма 2'!C63</f>
        <v>15570696</v>
      </c>
      <c r="M63" s="72">
        <v>0</v>
      </c>
      <c r="N63" s="72">
        <f t="shared" si="10"/>
        <v>8965786.34</v>
      </c>
      <c r="O63" s="72">
        <v>0</v>
      </c>
      <c r="P63" s="72">
        <v>6604909.66</v>
      </c>
      <c r="Q63" s="72">
        <v>0</v>
      </c>
      <c r="R63" s="72">
        <f t="shared" si="9"/>
        <v>5010.360073366155</v>
      </c>
      <c r="S63" s="72">
        <v>5414.84</v>
      </c>
      <c r="T63" s="90">
        <v>43830</v>
      </c>
      <c r="U63" s="106" t="s">
        <v>211</v>
      </c>
    </row>
    <row r="64" spans="1:21" s="70" customFormat="1" ht="15">
      <c r="A64" s="87" t="s">
        <v>102</v>
      </c>
      <c r="B64" s="64" t="s">
        <v>150</v>
      </c>
      <c r="C64" s="91">
        <v>1975</v>
      </c>
      <c r="D64" s="91">
        <v>1975</v>
      </c>
      <c r="E64" s="63" t="s">
        <v>28</v>
      </c>
      <c r="F64" s="91">
        <v>2</v>
      </c>
      <c r="G64" s="91">
        <v>2</v>
      </c>
      <c r="H64" s="102">
        <v>655.6</v>
      </c>
      <c r="I64" s="102">
        <v>586</v>
      </c>
      <c r="J64" s="102">
        <v>586</v>
      </c>
      <c r="K64" s="73">
        <v>29</v>
      </c>
      <c r="L64" s="72">
        <f>'форма 2'!C64</f>
        <v>3376165</v>
      </c>
      <c r="M64" s="72">
        <v>0</v>
      </c>
      <c r="N64" s="72">
        <f t="shared" si="10"/>
        <v>1944034.74</v>
      </c>
      <c r="O64" s="72">
        <v>0</v>
      </c>
      <c r="P64" s="72">
        <v>1432130.26</v>
      </c>
      <c r="Q64" s="72">
        <v>0</v>
      </c>
      <c r="R64" s="72">
        <f t="shared" si="9"/>
        <v>5761.373720136518</v>
      </c>
      <c r="S64" s="72">
        <v>7157.49</v>
      </c>
      <c r="T64" s="90">
        <v>43830</v>
      </c>
      <c r="U64" s="106" t="s">
        <v>209</v>
      </c>
    </row>
    <row r="65" spans="1:21" s="70" customFormat="1" ht="15">
      <c r="A65" s="87" t="s">
        <v>103</v>
      </c>
      <c r="B65" s="64" t="s">
        <v>151</v>
      </c>
      <c r="C65" s="91">
        <v>1975</v>
      </c>
      <c r="D65" s="91">
        <v>1975</v>
      </c>
      <c r="E65" s="63" t="s">
        <v>28</v>
      </c>
      <c r="F65" s="91">
        <v>2</v>
      </c>
      <c r="G65" s="91">
        <v>2</v>
      </c>
      <c r="H65" s="102">
        <v>648.8</v>
      </c>
      <c r="I65" s="102">
        <v>588.7</v>
      </c>
      <c r="J65" s="102">
        <v>588.7</v>
      </c>
      <c r="K65" s="73">
        <v>29</v>
      </c>
      <c r="L65" s="72">
        <f>'форма 2'!C65</f>
        <v>1877118</v>
      </c>
      <c r="M65" s="72">
        <v>0</v>
      </c>
      <c r="N65" s="72">
        <f t="shared" si="10"/>
        <v>1080866.19</v>
      </c>
      <c r="O65" s="72">
        <v>0</v>
      </c>
      <c r="P65" s="72">
        <v>796251.81</v>
      </c>
      <c r="Q65" s="72">
        <v>0</v>
      </c>
      <c r="R65" s="72">
        <f t="shared" si="9"/>
        <v>3188.5816205197893</v>
      </c>
      <c r="S65" s="72">
        <v>4401.37</v>
      </c>
      <c r="T65" s="90">
        <v>43830</v>
      </c>
      <c r="U65" s="106" t="s">
        <v>209</v>
      </c>
    </row>
    <row r="66" spans="1:21" s="70" customFormat="1" ht="15">
      <c r="A66" s="87" t="s">
        <v>104</v>
      </c>
      <c r="B66" s="67" t="s">
        <v>153</v>
      </c>
      <c r="C66" s="91">
        <v>1969</v>
      </c>
      <c r="D66" s="91">
        <v>2015</v>
      </c>
      <c r="E66" s="63" t="s">
        <v>28</v>
      </c>
      <c r="F66" s="91">
        <v>4</v>
      </c>
      <c r="G66" s="91">
        <v>4</v>
      </c>
      <c r="H66" s="102">
        <v>2763.9</v>
      </c>
      <c r="I66" s="102">
        <v>2529.5</v>
      </c>
      <c r="J66" s="102">
        <v>2529.5</v>
      </c>
      <c r="K66" s="73">
        <v>192</v>
      </c>
      <c r="L66" s="72">
        <f>'форма 2'!C66</f>
        <v>1213409</v>
      </c>
      <c r="M66" s="72">
        <v>0</v>
      </c>
      <c r="N66" s="72">
        <f t="shared" si="10"/>
        <v>698694.9</v>
      </c>
      <c r="O66" s="72">
        <v>0</v>
      </c>
      <c r="P66" s="72">
        <v>514714.1</v>
      </c>
      <c r="Q66" s="72">
        <v>0</v>
      </c>
      <c r="R66" s="72">
        <f t="shared" si="9"/>
        <v>479.70310338011467</v>
      </c>
      <c r="S66" s="72">
        <v>596.54</v>
      </c>
      <c r="T66" s="90">
        <v>43830</v>
      </c>
      <c r="U66" s="106" t="s">
        <v>211</v>
      </c>
    </row>
    <row r="67" spans="1:21" s="70" customFormat="1" ht="15">
      <c r="A67" s="87" t="s">
        <v>105</v>
      </c>
      <c r="B67" s="67" t="s">
        <v>154</v>
      </c>
      <c r="C67" s="91">
        <v>1971</v>
      </c>
      <c r="D67" s="91">
        <v>2010</v>
      </c>
      <c r="E67" s="63" t="s">
        <v>28</v>
      </c>
      <c r="F67" s="91">
        <v>4</v>
      </c>
      <c r="G67" s="91">
        <v>3</v>
      </c>
      <c r="H67" s="102">
        <v>2337.7</v>
      </c>
      <c r="I67" s="102">
        <v>2103.6</v>
      </c>
      <c r="J67" s="102">
        <v>2103.6</v>
      </c>
      <c r="K67" s="73">
        <v>98</v>
      </c>
      <c r="L67" s="72">
        <f>'форма 2'!C67</f>
        <v>2774358</v>
      </c>
      <c r="M67" s="72">
        <v>0</v>
      </c>
      <c r="N67" s="72">
        <f t="shared" si="10"/>
        <v>1597507.33</v>
      </c>
      <c r="O67" s="72">
        <v>0</v>
      </c>
      <c r="P67" s="72">
        <v>1176850.67</v>
      </c>
      <c r="Q67" s="72">
        <v>0</v>
      </c>
      <c r="R67" s="72">
        <f t="shared" si="9"/>
        <v>1318.8619509412435</v>
      </c>
      <c r="S67" s="72">
        <v>1414.73</v>
      </c>
      <c r="T67" s="90">
        <v>43830</v>
      </c>
      <c r="U67" s="106" t="s">
        <v>215</v>
      </c>
    </row>
    <row r="68" spans="1:21" s="70" customFormat="1" ht="15">
      <c r="A68" s="87" t="s">
        <v>106</v>
      </c>
      <c r="B68" s="68" t="s">
        <v>191</v>
      </c>
      <c r="C68" s="65">
        <v>1966</v>
      </c>
      <c r="D68" s="65">
        <v>2012</v>
      </c>
      <c r="E68" s="63" t="s">
        <v>220</v>
      </c>
      <c r="F68" s="65">
        <v>4</v>
      </c>
      <c r="G68" s="65">
        <v>3</v>
      </c>
      <c r="H68" s="72">
        <v>2166.9</v>
      </c>
      <c r="I68" s="72">
        <v>1450.7</v>
      </c>
      <c r="J68" s="72">
        <v>1450.7</v>
      </c>
      <c r="K68" s="73">
        <v>71</v>
      </c>
      <c r="L68" s="72">
        <f>'форма 2'!C68</f>
        <v>712627</v>
      </c>
      <c r="M68" s="72">
        <v>0</v>
      </c>
      <c r="N68" s="72">
        <f t="shared" si="10"/>
        <v>410338.85</v>
      </c>
      <c r="O68" s="72">
        <v>0</v>
      </c>
      <c r="P68" s="72">
        <v>302288.15</v>
      </c>
      <c r="Q68" s="72">
        <v>0</v>
      </c>
      <c r="R68" s="72">
        <f t="shared" si="9"/>
        <v>491.229751154615</v>
      </c>
      <c r="S68" s="72">
        <v>491.23</v>
      </c>
      <c r="T68" s="90">
        <v>43830</v>
      </c>
      <c r="U68" s="106" t="s">
        <v>206</v>
      </c>
    </row>
    <row r="69" spans="1:21" s="70" customFormat="1" ht="15">
      <c r="A69" s="87" t="s">
        <v>107</v>
      </c>
      <c r="B69" s="64" t="s">
        <v>155</v>
      </c>
      <c r="C69" s="91">
        <v>1963</v>
      </c>
      <c r="D69" s="91">
        <v>2011</v>
      </c>
      <c r="E69" s="63" t="s">
        <v>135</v>
      </c>
      <c r="F69" s="91">
        <v>2</v>
      </c>
      <c r="G69" s="91">
        <v>2</v>
      </c>
      <c r="H69" s="102">
        <v>704.1</v>
      </c>
      <c r="I69" s="102">
        <v>631</v>
      </c>
      <c r="J69" s="102">
        <v>631</v>
      </c>
      <c r="K69" s="73">
        <v>28</v>
      </c>
      <c r="L69" s="72">
        <f>'форма 2'!C69</f>
        <v>1415894</v>
      </c>
      <c r="M69" s="72">
        <v>0</v>
      </c>
      <c r="N69" s="72">
        <f t="shared" si="10"/>
        <v>815288.09</v>
      </c>
      <c r="O69" s="72">
        <v>0</v>
      </c>
      <c r="P69" s="72">
        <v>600605.91</v>
      </c>
      <c r="Q69" s="72">
        <v>0</v>
      </c>
      <c r="R69" s="72">
        <f t="shared" si="9"/>
        <v>2243.8890649762284</v>
      </c>
      <c r="S69" s="72">
        <v>2901.62</v>
      </c>
      <c r="T69" s="90">
        <v>43830</v>
      </c>
      <c r="U69" s="106" t="s">
        <v>207</v>
      </c>
    </row>
    <row r="70" spans="1:21" s="70" customFormat="1" ht="15">
      <c r="A70" s="87" t="s">
        <v>108</v>
      </c>
      <c r="B70" s="68" t="s">
        <v>156</v>
      </c>
      <c r="C70" s="91">
        <v>1982</v>
      </c>
      <c r="D70" s="91">
        <v>1982</v>
      </c>
      <c r="E70" s="63" t="s">
        <v>220</v>
      </c>
      <c r="F70" s="91">
        <v>4</v>
      </c>
      <c r="G70" s="91">
        <v>4</v>
      </c>
      <c r="H70" s="102">
        <v>3227.8</v>
      </c>
      <c r="I70" s="102">
        <v>2749.9</v>
      </c>
      <c r="J70" s="102">
        <v>2749.9</v>
      </c>
      <c r="K70" s="73">
        <v>165</v>
      </c>
      <c r="L70" s="72">
        <f>'форма 2'!C70</f>
        <v>2134987</v>
      </c>
      <c r="M70" s="72">
        <v>0</v>
      </c>
      <c r="N70" s="72">
        <f t="shared" si="10"/>
        <v>1229350.1400000001</v>
      </c>
      <c r="O70" s="72">
        <v>0</v>
      </c>
      <c r="P70" s="72">
        <v>905636.86</v>
      </c>
      <c r="Q70" s="72">
        <v>0</v>
      </c>
      <c r="R70" s="72">
        <f t="shared" si="9"/>
        <v>776.3871413505946</v>
      </c>
      <c r="S70" s="72">
        <v>1084.41</v>
      </c>
      <c r="T70" s="90">
        <v>43830</v>
      </c>
      <c r="U70" s="106" t="s">
        <v>206</v>
      </c>
    </row>
    <row r="71" spans="1:21" s="70" customFormat="1" ht="15">
      <c r="A71" s="87" t="s">
        <v>109</v>
      </c>
      <c r="B71" s="68" t="s">
        <v>130</v>
      </c>
      <c r="C71" s="96">
        <v>1967</v>
      </c>
      <c r="D71" s="96">
        <v>2010</v>
      </c>
      <c r="E71" s="63" t="s">
        <v>132</v>
      </c>
      <c r="F71" s="96">
        <v>2</v>
      </c>
      <c r="G71" s="96">
        <v>1</v>
      </c>
      <c r="H71" s="97">
        <v>367.4</v>
      </c>
      <c r="I71" s="97">
        <v>338.1</v>
      </c>
      <c r="J71" s="97">
        <v>338.1</v>
      </c>
      <c r="K71" s="73">
        <v>17</v>
      </c>
      <c r="L71" s="72">
        <f>'форма 2'!C71</f>
        <v>1795645</v>
      </c>
      <c r="M71" s="72">
        <v>0</v>
      </c>
      <c r="N71" s="72">
        <f t="shared" si="10"/>
        <v>1033953.1</v>
      </c>
      <c r="O71" s="72">
        <v>0</v>
      </c>
      <c r="P71" s="72">
        <v>761691.9</v>
      </c>
      <c r="Q71" s="72">
        <v>0</v>
      </c>
      <c r="R71" s="72">
        <f t="shared" si="9"/>
        <v>5310.987873410233</v>
      </c>
      <c r="S71" s="72">
        <v>7626.26</v>
      </c>
      <c r="T71" s="90">
        <v>43830</v>
      </c>
      <c r="U71" s="106" t="s">
        <v>216</v>
      </c>
    </row>
    <row r="72" spans="1:21" s="70" customFormat="1" ht="15">
      <c r="A72" s="87" t="s">
        <v>110</v>
      </c>
      <c r="B72" s="68" t="s">
        <v>157</v>
      </c>
      <c r="C72" s="91">
        <v>1960</v>
      </c>
      <c r="D72" s="91">
        <v>2012</v>
      </c>
      <c r="E72" s="63" t="s">
        <v>28</v>
      </c>
      <c r="F72" s="91">
        <v>3</v>
      </c>
      <c r="G72" s="91">
        <v>3</v>
      </c>
      <c r="H72" s="102">
        <v>1022.1</v>
      </c>
      <c r="I72" s="102">
        <v>890.6</v>
      </c>
      <c r="J72" s="102">
        <v>890.6</v>
      </c>
      <c r="K72" s="73">
        <v>108</v>
      </c>
      <c r="L72" s="72">
        <f>'форма 2'!C72</f>
        <v>2958467</v>
      </c>
      <c r="M72" s="72">
        <v>0</v>
      </c>
      <c r="N72" s="72">
        <f t="shared" si="10"/>
        <v>1703519.42</v>
      </c>
      <c r="O72" s="72">
        <v>0</v>
      </c>
      <c r="P72" s="72">
        <v>1254947.58</v>
      </c>
      <c r="Q72" s="72">
        <v>0</v>
      </c>
      <c r="R72" s="72">
        <f t="shared" si="9"/>
        <v>3321.880754547496</v>
      </c>
      <c r="S72" s="72">
        <v>4831.66</v>
      </c>
      <c r="T72" s="90">
        <v>43830</v>
      </c>
      <c r="U72" s="106" t="s">
        <v>213</v>
      </c>
    </row>
    <row r="73" spans="1:21" s="70" customFormat="1" ht="15">
      <c r="A73" s="87" t="s">
        <v>111</v>
      </c>
      <c r="B73" s="64" t="s">
        <v>158</v>
      </c>
      <c r="C73" s="91">
        <v>1964</v>
      </c>
      <c r="D73" s="91">
        <v>2010</v>
      </c>
      <c r="E73" s="63" t="s">
        <v>28</v>
      </c>
      <c r="F73" s="91">
        <v>3</v>
      </c>
      <c r="G73" s="91">
        <v>2</v>
      </c>
      <c r="H73" s="102">
        <v>1213.7</v>
      </c>
      <c r="I73" s="102">
        <v>1124.8</v>
      </c>
      <c r="J73" s="102">
        <v>1124.8</v>
      </c>
      <c r="K73" s="73">
        <v>33</v>
      </c>
      <c r="L73" s="72">
        <f>'форма 2'!C73</f>
        <v>751929</v>
      </c>
      <c r="M73" s="72">
        <v>0</v>
      </c>
      <c r="N73" s="72">
        <f t="shared" si="10"/>
        <v>432969.39</v>
      </c>
      <c r="O73" s="72">
        <v>0</v>
      </c>
      <c r="P73" s="72">
        <v>318959.61</v>
      </c>
      <c r="Q73" s="72">
        <v>0</v>
      </c>
      <c r="R73" s="72">
        <f t="shared" si="9"/>
        <v>668.5001778093883</v>
      </c>
      <c r="S73" s="72">
        <v>1137.58</v>
      </c>
      <c r="T73" s="90">
        <v>43830</v>
      </c>
      <c r="U73" s="106" t="s">
        <v>213</v>
      </c>
    </row>
    <row r="74" spans="1:21" s="70" customFormat="1" ht="15">
      <c r="A74" s="87" t="s">
        <v>112</v>
      </c>
      <c r="B74" s="68" t="s">
        <v>159</v>
      </c>
      <c r="C74" s="91">
        <v>1970</v>
      </c>
      <c r="D74" s="91">
        <v>2010</v>
      </c>
      <c r="E74" s="63" t="s">
        <v>28</v>
      </c>
      <c r="F74" s="91">
        <v>4</v>
      </c>
      <c r="G74" s="91">
        <v>3</v>
      </c>
      <c r="H74" s="102">
        <v>2344.6</v>
      </c>
      <c r="I74" s="102">
        <v>2181.2</v>
      </c>
      <c r="J74" s="102">
        <v>2181.2</v>
      </c>
      <c r="K74" s="73">
        <v>144</v>
      </c>
      <c r="L74" s="72">
        <f>'форма 2'!C74</f>
        <v>11003685</v>
      </c>
      <c r="M74" s="72">
        <v>0</v>
      </c>
      <c r="N74" s="72">
        <f t="shared" si="10"/>
        <v>6336048.73</v>
      </c>
      <c r="O74" s="72">
        <v>0</v>
      </c>
      <c r="P74" s="72">
        <v>4667636.27</v>
      </c>
      <c r="Q74" s="72">
        <v>0</v>
      </c>
      <c r="R74" s="72">
        <f t="shared" si="9"/>
        <v>5044.784980744545</v>
      </c>
      <c r="S74" s="72">
        <v>5414.84</v>
      </c>
      <c r="T74" s="90">
        <v>43830</v>
      </c>
      <c r="U74" s="106" t="s">
        <v>211</v>
      </c>
    </row>
    <row r="75" spans="1:21" s="70" customFormat="1" ht="15">
      <c r="A75" s="87" t="s">
        <v>113</v>
      </c>
      <c r="B75" s="64" t="s">
        <v>162</v>
      </c>
      <c r="C75" s="91">
        <v>1988</v>
      </c>
      <c r="D75" s="91">
        <v>2007</v>
      </c>
      <c r="E75" s="63" t="s">
        <v>55</v>
      </c>
      <c r="F75" s="91">
        <v>5</v>
      </c>
      <c r="G75" s="91">
        <v>4</v>
      </c>
      <c r="H75" s="72">
        <v>6183.7</v>
      </c>
      <c r="I75" s="72">
        <v>5314.9</v>
      </c>
      <c r="J75" s="72">
        <v>5314.9</v>
      </c>
      <c r="K75" s="73">
        <v>229</v>
      </c>
      <c r="L75" s="72">
        <f>'форма 2'!C75</f>
        <v>3591574</v>
      </c>
      <c r="M75" s="72">
        <v>0</v>
      </c>
      <c r="N75" s="72">
        <f t="shared" si="10"/>
        <v>2068069.73</v>
      </c>
      <c r="O75" s="72">
        <v>0</v>
      </c>
      <c r="P75" s="72">
        <v>1523504.27</v>
      </c>
      <c r="Q75" s="72">
        <v>0</v>
      </c>
      <c r="R75" s="72">
        <f t="shared" si="9"/>
        <v>675.7557056576794</v>
      </c>
      <c r="S75" s="72">
        <v>794.2</v>
      </c>
      <c r="T75" s="90">
        <v>43830</v>
      </c>
      <c r="U75" s="106" t="s">
        <v>212</v>
      </c>
    </row>
    <row r="76" spans="1:21" s="70" customFormat="1" ht="15">
      <c r="A76" s="87" t="s">
        <v>114</v>
      </c>
      <c r="B76" s="68" t="s">
        <v>163</v>
      </c>
      <c r="C76" s="65">
        <v>1985</v>
      </c>
      <c r="D76" s="65">
        <v>2014</v>
      </c>
      <c r="E76" s="63" t="s">
        <v>220</v>
      </c>
      <c r="F76" s="65">
        <v>5</v>
      </c>
      <c r="G76" s="65">
        <v>6</v>
      </c>
      <c r="H76" s="72">
        <v>7132.4</v>
      </c>
      <c r="I76" s="72">
        <v>6108.7</v>
      </c>
      <c r="J76" s="72">
        <v>6108.7</v>
      </c>
      <c r="K76" s="73">
        <v>384</v>
      </c>
      <c r="L76" s="72">
        <f>'форма 2'!C76</f>
        <v>5289584</v>
      </c>
      <c r="M76" s="72">
        <v>0</v>
      </c>
      <c r="N76" s="72">
        <f t="shared" si="10"/>
        <v>3045803.47</v>
      </c>
      <c r="O76" s="72">
        <v>0</v>
      </c>
      <c r="P76" s="72">
        <v>2243780.53</v>
      </c>
      <c r="Q76" s="72">
        <v>0</v>
      </c>
      <c r="R76" s="72">
        <f t="shared" si="9"/>
        <v>865.9099317367035</v>
      </c>
      <c r="S76" s="72">
        <v>865.91</v>
      </c>
      <c r="T76" s="90">
        <v>43830</v>
      </c>
      <c r="U76" s="106" t="s">
        <v>208</v>
      </c>
    </row>
    <row r="77" spans="1:21" s="70" customFormat="1" ht="15">
      <c r="A77" s="87" t="s">
        <v>115</v>
      </c>
      <c r="B77" s="68" t="s">
        <v>184</v>
      </c>
      <c r="C77" s="65">
        <v>1985</v>
      </c>
      <c r="D77" s="65">
        <v>2007</v>
      </c>
      <c r="E77" s="63" t="s">
        <v>28</v>
      </c>
      <c r="F77" s="65">
        <v>2</v>
      </c>
      <c r="G77" s="65">
        <v>3</v>
      </c>
      <c r="H77" s="72">
        <v>855.2</v>
      </c>
      <c r="I77" s="72">
        <v>758.2</v>
      </c>
      <c r="J77" s="72">
        <v>758.2</v>
      </c>
      <c r="K77" s="73">
        <v>27</v>
      </c>
      <c r="L77" s="72">
        <f>'форма 2'!C77</f>
        <v>2525632</v>
      </c>
      <c r="M77" s="72">
        <v>0</v>
      </c>
      <c r="N77" s="72">
        <f t="shared" si="10"/>
        <v>1454288.03</v>
      </c>
      <c r="O77" s="72">
        <v>0</v>
      </c>
      <c r="P77" s="72">
        <v>1071343.97</v>
      </c>
      <c r="Q77" s="72">
        <v>0</v>
      </c>
      <c r="R77" s="72">
        <f t="shared" si="9"/>
        <v>3331.089422316011</v>
      </c>
      <c r="S77" s="72">
        <v>3331.09</v>
      </c>
      <c r="T77" s="90">
        <v>43830</v>
      </c>
      <c r="U77" s="106" t="s">
        <v>216</v>
      </c>
    </row>
    <row r="78" spans="1:21" s="70" customFormat="1" ht="15">
      <c r="A78" s="87" t="s">
        <v>116</v>
      </c>
      <c r="B78" s="67" t="s">
        <v>219</v>
      </c>
      <c r="C78" s="91">
        <v>1971</v>
      </c>
      <c r="D78" s="91">
        <v>2014</v>
      </c>
      <c r="E78" s="63" t="s">
        <v>220</v>
      </c>
      <c r="F78" s="91">
        <v>4</v>
      </c>
      <c r="G78" s="91">
        <v>4</v>
      </c>
      <c r="H78" s="102">
        <v>2770.2</v>
      </c>
      <c r="I78" s="102">
        <v>2528.1</v>
      </c>
      <c r="J78" s="102">
        <v>2528.1</v>
      </c>
      <c r="K78" s="73">
        <v>192</v>
      </c>
      <c r="L78" s="72">
        <f>'форма 2'!C78</f>
        <v>2159299</v>
      </c>
      <c r="M78" s="72">
        <v>0</v>
      </c>
      <c r="N78" s="72">
        <f t="shared" si="10"/>
        <v>1243349.27</v>
      </c>
      <c r="O78" s="72">
        <v>0</v>
      </c>
      <c r="P78" s="72">
        <v>915949.73</v>
      </c>
      <c r="Q78" s="72">
        <v>0</v>
      </c>
      <c r="R78" s="72">
        <f t="shared" si="9"/>
        <v>854.1192990783593</v>
      </c>
      <c r="S78" s="72">
        <v>996.5600000000001</v>
      </c>
      <c r="T78" s="90">
        <v>43830</v>
      </c>
      <c r="U78" s="106" t="s">
        <v>210</v>
      </c>
    </row>
    <row r="79" spans="1:21" s="70" customFormat="1" ht="15.75" customHeight="1">
      <c r="A79" s="87" t="s">
        <v>117</v>
      </c>
      <c r="B79" s="68" t="s">
        <v>164</v>
      </c>
      <c r="C79" s="91">
        <v>1964</v>
      </c>
      <c r="D79" s="91">
        <v>2012</v>
      </c>
      <c r="E79" s="63" t="s">
        <v>28</v>
      </c>
      <c r="F79" s="91">
        <v>3</v>
      </c>
      <c r="G79" s="91">
        <v>3</v>
      </c>
      <c r="H79" s="102">
        <v>1623.8</v>
      </c>
      <c r="I79" s="102">
        <v>1490.5</v>
      </c>
      <c r="J79" s="102">
        <v>1490.5</v>
      </c>
      <c r="K79" s="73">
        <v>108</v>
      </c>
      <c r="L79" s="72">
        <f>'форма 2'!C79</f>
        <v>1132591</v>
      </c>
      <c r="M79" s="72">
        <v>0</v>
      </c>
      <c r="N79" s="72">
        <f t="shared" si="10"/>
        <v>652158.96</v>
      </c>
      <c r="O79" s="72">
        <v>0</v>
      </c>
      <c r="P79" s="72">
        <v>480432.04</v>
      </c>
      <c r="Q79" s="72">
        <v>0</v>
      </c>
      <c r="R79" s="72">
        <f t="shared" si="9"/>
        <v>759.8731969137873</v>
      </c>
      <c r="S79" s="72">
        <v>869.25</v>
      </c>
      <c r="T79" s="90">
        <v>43830</v>
      </c>
      <c r="U79" s="106" t="s">
        <v>214</v>
      </c>
    </row>
    <row r="80" spans="1:21" s="70" customFormat="1" ht="15">
      <c r="A80" s="87" t="s">
        <v>118</v>
      </c>
      <c r="B80" s="68" t="s">
        <v>165</v>
      </c>
      <c r="C80" s="91">
        <v>1955</v>
      </c>
      <c r="D80" s="91">
        <v>2006</v>
      </c>
      <c r="E80" s="63" t="s">
        <v>28</v>
      </c>
      <c r="F80" s="91">
        <v>2</v>
      </c>
      <c r="G80" s="91">
        <v>1</v>
      </c>
      <c r="H80" s="102">
        <v>284.7</v>
      </c>
      <c r="I80" s="102">
        <v>161.7</v>
      </c>
      <c r="J80" s="102">
        <v>161.7</v>
      </c>
      <c r="K80" s="73">
        <v>24</v>
      </c>
      <c r="L80" s="72">
        <f>'форма 2'!C80</f>
        <v>762401</v>
      </c>
      <c r="M80" s="72">
        <v>0</v>
      </c>
      <c r="N80" s="72">
        <f t="shared" si="10"/>
        <v>438999.29</v>
      </c>
      <c r="O80" s="72">
        <v>0</v>
      </c>
      <c r="P80" s="72">
        <v>323401.71</v>
      </c>
      <c r="Q80" s="72">
        <v>0</v>
      </c>
      <c r="R80" s="72">
        <f t="shared" si="9"/>
        <v>4714.910327767471</v>
      </c>
      <c r="S80" s="72">
        <v>4845.530000000001</v>
      </c>
      <c r="T80" s="90">
        <v>43830</v>
      </c>
      <c r="U80" s="106" t="s">
        <v>207</v>
      </c>
    </row>
    <row r="81" spans="1:21" s="70" customFormat="1" ht="15">
      <c r="A81" s="87" t="s">
        <v>119</v>
      </c>
      <c r="B81" s="68" t="s">
        <v>166</v>
      </c>
      <c r="C81" s="91">
        <v>1968</v>
      </c>
      <c r="D81" s="91">
        <v>2004</v>
      </c>
      <c r="E81" s="63" t="s">
        <v>28</v>
      </c>
      <c r="F81" s="91">
        <v>3</v>
      </c>
      <c r="G81" s="91">
        <v>3</v>
      </c>
      <c r="H81" s="102">
        <v>1630.8</v>
      </c>
      <c r="I81" s="102">
        <v>1498.7</v>
      </c>
      <c r="J81" s="102">
        <v>1498.7</v>
      </c>
      <c r="K81" s="73">
        <v>108</v>
      </c>
      <c r="L81" s="72">
        <f>'форма 2'!C81</f>
        <v>1745257</v>
      </c>
      <c r="M81" s="72">
        <v>0</v>
      </c>
      <c r="N81" s="72">
        <f t="shared" si="10"/>
        <v>1004939.11</v>
      </c>
      <c r="O81" s="72">
        <v>0</v>
      </c>
      <c r="P81" s="72">
        <v>740317.89</v>
      </c>
      <c r="Q81" s="72">
        <v>0</v>
      </c>
      <c r="R81" s="72">
        <f t="shared" si="9"/>
        <v>1164.5139120571162</v>
      </c>
      <c r="S81" s="72">
        <v>1274.08</v>
      </c>
      <c r="T81" s="90">
        <v>43830</v>
      </c>
      <c r="U81" s="106" t="s">
        <v>214</v>
      </c>
    </row>
    <row r="82" spans="1:21" s="70" customFormat="1" ht="15">
      <c r="A82" s="87" t="s">
        <v>120</v>
      </c>
      <c r="B82" s="68" t="s">
        <v>167</v>
      </c>
      <c r="C82" s="91">
        <v>1965</v>
      </c>
      <c r="D82" s="91">
        <v>1965</v>
      </c>
      <c r="E82" s="63" t="s">
        <v>28</v>
      </c>
      <c r="F82" s="91">
        <v>4</v>
      </c>
      <c r="G82" s="91">
        <v>2</v>
      </c>
      <c r="H82" s="102">
        <v>1645.7</v>
      </c>
      <c r="I82" s="102">
        <v>1524.8</v>
      </c>
      <c r="J82" s="102">
        <v>1524.8</v>
      </c>
      <c r="K82" s="73">
        <v>33</v>
      </c>
      <c r="L82" s="72">
        <f>'форма 2'!C82</f>
        <v>1246973</v>
      </c>
      <c r="M82" s="72">
        <v>0</v>
      </c>
      <c r="N82" s="72">
        <f t="shared" si="10"/>
        <v>718021.43</v>
      </c>
      <c r="O82" s="72">
        <v>0</v>
      </c>
      <c r="P82" s="72">
        <v>528951.57</v>
      </c>
      <c r="Q82" s="72">
        <v>0</v>
      </c>
      <c r="R82" s="72">
        <f t="shared" si="9"/>
        <v>817.7944648478489</v>
      </c>
      <c r="S82" s="72">
        <v>914.77</v>
      </c>
      <c r="T82" s="90">
        <v>43830</v>
      </c>
      <c r="U82" s="106" t="s">
        <v>211</v>
      </c>
    </row>
    <row r="83" spans="1:21" s="70" customFormat="1" ht="15">
      <c r="A83" s="87" t="s">
        <v>121</v>
      </c>
      <c r="B83" s="68" t="s">
        <v>194</v>
      </c>
      <c r="C83" s="65">
        <v>1982</v>
      </c>
      <c r="D83" s="65">
        <v>2014</v>
      </c>
      <c r="E83" s="63" t="s">
        <v>220</v>
      </c>
      <c r="F83" s="65">
        <v>4</v>
      </c>
      <c r="G83" s="65">
        <v>4</v>
      </c>
      <c r="H83" s="72">
        <v>3172.5</v>
      </c>
      <c r="I83" s="72">
        <v>2662.5</v>
      </c>
      <c r="J83" s="72">
        <v>2662.5</v>
      </c>
      <c r="K83" s="73">
        <v>130</v>
      </c>
      <c r="L83" s="72">
        <f>'форма 2'!C83</f>
        <v>3959723</v>
      </c>
      <c r="M83" s="72">
        <v>0</v>
      </c>
      <c r="N83" s="72">
        <f t="shared" si="10"/>
        <v>2280054.17</v>
      </c>
      <c r="O83" s="72">
        <v>0</v>
      </c>
      <c r="P83" s="72">
        <v>1679668.83</v>
      </c>
      <c r="Q83" s="72">
        <v>0</v>
      </c>
      <c r="R83" s="72">
        <f t="shared" si="9"/>
        <v>1487.2199061032863</v>
      </c>
      <c r="S83" s="72">
        <v>1487.22</v>
      </c>
      <c r="T83" s="90">
        <v>43830</v>
      </c>
      <c r="U83" s="106" t="s">
        <v>206</v>
      </c>
    </row>
    <row r="84" spans="1:21" s="70" customFormat="1" ht="15">
      <c r="A84" s="87" t="s">
        <v>122</v>
      </c>
      <c r="B84" s="64" t="s">
        <v>183</v>
      </c>
      <c r="C84" s="91">
        <v>1956</v>
      </c>
      <c r="D84" s="91">
        <v>2012</v>
      </c>
      <c r="E84" s="63" t="s">
        <v>28</v>
      </c>
      <c r="F84" s="91">
        <v>2</v>
      </c>
      <c r="G84" s="91">
        <v>1</v>
      </c>
      <c r="H84" s="102">
        <v>383.7</v>
      </c>
      <c r="I84" s="102">
        <v>349.9</v>
      </c>
      <c r="J84" s="102">
        <v>349.9</v>
      </c>
      <c r="K84" s="73">
        <v>24</v>
      </c>
      <c r="L84" s="72">
        <f>'форма 2'!C84</f>
        <v>800422</v>
      </c>
      <c r="M84" s="72">
        <v>0</v>
      </c>
      <c r="N84" s="72">
        <f t="shared" si="10"/>
        <v>460892.22</v>
      </c>
      <c r="O84" s="72">
        <v>0</v>
      </c>
      <c r="P84" s="72">
        <v>339529.78</v>
      </c>
      <c r="Q84" s="72">
        <v>0</v>
      </c>
      <c r="R84" s="72">
        <f t="shared" si="9"/>
        <v>2287.573592454987</v>
      </c>
      <c r="S84" s="72">
        <v>2901.62</v>
      </c>
      <c r="T84" s="90">
        <v>43830</v>
      </c>
      <c r="U84" s="106" t="s">
        <v>207</v>
      </c>
    </row>
    <row r="85" spans="1:21" s="70" customFormat="1" ht="15">
      <c r="A85" s="87" t="s">
        <v>123</v>
      </c>
      <c r="B85" s="68" t="s">
        <v>223</v>
      </c>
      <c r="C85" s="65">
        <v>1964</v>
      </c>
      <c r="D85" s="65">
        <v>2013</v>
      </c>
      <c r="E85" s="63" t="s">
        <v>132</v>
      </c>
      <c r="F85" s="65">
        <v>2</v>
      </c>
      <c r="G85" s="65">
        <v>1</v>
      </c>
      <c r="H85" s="72">
        <v>367.9</v>
      </c>
      <c r="I85" s="72">
        <v>337.6</v>
      </c>
      <c r="J85" s="72">
        <v>337.6</v>
      </c>
      <c r="K85" s="73">
        <v>16</v>
      </c>
      <c r="L85" s="72">
        <f>'форма 2'!C85</f>
        <v>1370011</v>
      </c>
      <c r="M85" s="72">
        <v>0</v>
      </c>
      <c r="N85" s="72">
        <f t="shared" si="10"/>
        <v>788868.13</v>
      </c>
      <c r="O85" s="72">
        <v>0</v>
      </c>
      <c r="P85" s="72">
        <v>581142.87</v>
      </c>
      <c r="Q85" s="72">
        <v>0</v>
      </c>
      <c r="R85" s="72">
        <f t="shared" si="9"/>
        <v>4058.089454976303</v>
      </c>
      <c r="S85" s="72">
        <v>4058.09</v>
      </c>
      <c r="T85" s="90">
        <v>43830</v>
      </c>
      <c r="U85" s="106" t="s">
        <v>216</v>
      </c>
    </row>
    <row r="86" spans="1:21" s="70" customFormat="1" ht="15">
      <c r="A86" s="87" t="s">
        <v>124</v>
      </c>
      <c r="B86" s="68" t="s">
        <v>224</v>
      </c>
      <c r="C86" s="65">
        <v>1964</v>
      </c>
      <c r="D86" s="65">
        <v>2011</v>
      </c>
      <c r="E86" s="63" t="s">
        <v>132</v>
      </c>
      <c r="F86" s="65">
        <v>2</v>
      </c>
      <c r="G86" s="65">
        <v>1</v>
      </c>
      <c r="H86" s="72">
        <v>372.9</v>
      </c>
      <c r="I86" s="72">
        <v>341.3</v>
      </c>
      <c r="J86" s="72">
        <v>341.3</v>
      </c>
      <c r="K86" s="73">
        <v>17</v>
      </c>
      <c r="L86" s="72">
        <f>'форма 2'!C86</f>
        <v>1385026</v>
      </c>
      <c r="M86" s="72">
        <v>0</v>
      </c>
      <c r="N86" s="72">
        <f t="shared" si="10"/>
        <v>797513.94</v>
      </c>
      <c r="O86" s="72">
        <v>0</v>
      </c>
      <c r="P86" s="72">
        <v>587512.06</v>
      </c>
      <c r="Q86" s="72">
        <v>0</v>
      </c>
      <c r="R86" s="72">
        <f t="shared" si="9"/>
        <v>4058.0896571930853</v>
      </c>
      <c r="S86" s="72">
        <v>4058.09</v>
      </c>
      <c r="T86" s="90">
        <v>43830</v>
      </c>
      <c r="U86" s="106" t="s">
        <v>216</v>
      </c>
    </row>
    <row r="87" spans="1:21" s="70" customFormat="1" ht="15">
      <c r="A87" s="87" t="s">
        <v>125</v>
      </c>
      <c r="B87" s="68" t="s">
        <v>197</v>
      </c>
      <c r="C87" s="65">
        <v>1975</v>
      </c>
      <c r="D87" s="65">
        <v>2010</v>
      </c>
      <c r="E87" s="63" t="s">
        <v>220</v>
      </c>
      <c r="F87" s="65">
        <v>4</v>
      </c>
      <c r="G87" s="65">
        <v>9</v>
      </c>
      <c r="H87" s="72">
        <v>7355.2</v>
      </c>
      <c r="I87" s="72">
        <v>6731.3</v>
      </c>
      <c r="J87" s="72">
        <v>6731.3</v>
      </c>
      <c r="K87" s="73">
        <v>327</v>
      </c>
      <c r="L87" s="72">
        <f>'форма 2'!C87</f>
        <v>3306616</v>
      </c>
      <c r="M87" s="72">
        <v>0</v>
      </c>
      <c r="N87" s="72">
        <f t="shared" si="10"/>
        <v>1903987.63</v>
      </c>
      <c r="O87" s="72">
        <v>0</v>
      </c>
      <c r="P87" s="72">
        <v>1402628.37</v>
      </c>
      <c r="Q87" s="72">
        <v>0</v>
      </c>
      <c r="R87" s="72">
        <f t="shared" si="9"/>
        <v>491.22992586870294</v>
      </c>
      <c r="S87" s="72">
        <v>491.23</v>
      </c>
      <c r="T87" s="90">
        <v>43830</v>
      </c>
      <c r="U87" s="106" t="s">
        <v>206</v>
      </c>
    </row>
    <row r="88" spans="1:21" s="70" customFormat="1" ht="15">
      <c r="A88" s="87" t="s">
        <v>126</v>
      </c>
      <c r="B88" s="68" t="s">
        <v>172</v>
      </c>
      <c r="C88" s="96">
        <v>1940</v>
      </c>
      <c r="D88" s="96">
        <v>2011</v>
      </c>
      <c r="E88" s="63" t="s">
        <v>132</v>
      </c>
      <c r="F88" s="96">
        <v>2</v>
      </c>
      <c r="G88" s="96">
        <v>2</v>
      </c>
      <c r="H88" s="97">
        <v>805.3</v>
      </c>
      <c r="I88" s="97">
        <v>659.6</v>
      </c>
      <c r="J88" s="97">
        <v>659.6</v>
      </c>
      <c r="K88" s="73">
        <v>28</v>
      </c>
      <c r="L88" s="72">
        <f>'форма 2'!C88</f>
        <v>1669735</v>
      </c>
      <c r="M88" s="72">
        <v>0</v>
      </c>
      <c r="N88" s="72">
        <f t="shared" si="10"/>
        <v>961452.67</v>
      </c>
      <c r="O88" s="72">
        <v>0</v>
      </c>
      <c r="P88" s="72">
        <v>708282.33</v>
      </c>
      <c r="Q88" s="72">
        <v>0</v>
      </c>
      <c r="R88" s="72">
        <f t="shared" si="9"/>
        <v>2531.435718617344</v>
      </c>
      <c r="S88" s="72">
        <v>9938.97</v>
      </c>
      <c r="T88" s="90">
        <v>43830</v>
      </c>
      <c r="U88" s="106" t="s">
        <v>216</v>
      </c>
    </row>
    <row r="89" spans="1:21" s="70" customFormat="1" ht="15">
      <c r="A89" s="87" t="s">
        <v>127</v>
      </c>
      <c r="B89" s="68" t="s">
        <v>199</v>
      </c>
      <c r="C89" s="65">
        <v>1940</v>
      </c>
      <c r="D89" s="65">
        <v>2011</v>
      </c>
      <c r="E89" s="63" t="s">
        <v>132</v>
      </c>
      <c r="F89" s="65">
        <v>2</v>
      </c>
      <c r="G89" s="65">
        <v>2</v>
      </c>
      <c r="H89" s="72">
        <v>801.4</v>
      </c>
      <c r="I89" s="72">
        <v>655.7</v>
      </c>
      <c r="J89" s="72">
        <v>655.7</v>
      </c>
      <c r="K89" s="73">
        <v>19</v>
      </c>
      <c r="L89" s="72">
        <f>'форма 2'!C89</f>
        <v>2660889</v>
      </c>
      <c r="M89" s="72">
        <v>0</v>
      </c>
      <c r="N89" s="72">
        <f t="shared" si="10"/>
        <v>1532170.57</v>
      </c>
      <c r="O89" s="72">
        <v>0</v>
      </c>
      <c r="P89" s="72">
        <v>1128718.43</v>
      </c>
      <c r="Q89" s="72">
        <v>0</v>
      </c>
      <c r="R89" s="72">
        <f t="shared" si="9"/>
        <v>4058.0890651212444</v>
      </c>
      <c r="S89" s="72">
        <v>4058.09</v>
      </c>
      <c r="T89" s="90">
        <v>43830</v>
      </c>
      <c r="U89" s="106" t="s">
        <v>216</v>
      </c>
    </row>
    <row r="90" spans="1:21" s="70" customFormat="1" ht="15">
      <c r="A90" s="87" t="s">
        <v>139</v>
      </c>
      <c r="B90" s="64" t="s">
        <v>173</v>
      </c>
      <c r="C90" s="91">
        <v>1966</v>
      </c>
      <c r="D90" s="91">
        <v>2004</v>
      </c>
      <c r="E90" s="63" t="s">
        <v>28</v>
      </c>
      <c r="F90" s="91">
        <v>4</v>
      </c>
      <c r="G90" s="91">
        <v>3</v>
      </c>
      <c r="H90" s="102">
        <v>2185.8</v>
      </c>
      <c r="I90" s="102">
        <v>2004.8</v>
      </c>
      <c r="J90" s="102">
        <v>2004.8</v>
      </c>
      <c r="K90" s="73">
        <v>144</v>
      </c>
      <c r="L90" s="72">
        <f>'форма 2'!C90</f>
        <v>4499482</v>
      </c>
      <c r="M90" s="72">
        <v>0</v>
      </c>
      <c r="N90" s="72">
        <f t="shared" si="10"/>
        <v>2590853.63</v>
      </c>
      <c r="O90" s="72">
        <v>0</v>
      </c>
      <c r="P90" s="72">
        <v>1908628.37</v>
      </c>
      <c r="Q90" s="72">
        <v>0</v>
      </c>
      <c r="R90" s="72">
        <f t="shared" si="9"/>
        <v>2244.3545490822025</v>
      </c>
      <c r="S90" s="72">
        <v>2320.6200000000003</v>
      </c>
      <c r="T90" s="90">
        <v>43830</v>
      </c>
      <c r="U90" s="106" t="s">
        <v>211</v>
      </c>
    </row>
    <row r="91" spans="1:21" s="70" customFormat="1" ht="15">
      <c r="A91" s="87" t="s">
        <v>140</v>
      </c>
      <c r="B91" s="67" t="s">
        <v>174</v>
      </c>
      <c r="C91" s="91">
        <v>1973</v>
      </c>
      <c r="D91" s="91">
        <v>2015</v>
      </c>
      <c r="E91" s="63" t="s">
        <v>220</v>
      </c>
      <c r="F91" s="91">
        <v>4</v>
      </c>
      <c r="G91" s="91">
        <v>4</v>
      </c>
      <c r="H91" s="102">
        <v>3490.7</v>
      </c>
      <c r="I91" s="102">
        <v>3235.8</v>
      </c>
      <c r="J91" s="102">
        <v>3235.8</v>
      </c>
      <c r="K91" s="73">
        <v>189</v>
      </c>
      <c r="L91" s="72">
        <f>'форма 2'!C91</f>
        <v>1691850</v>
      </c>
      <c r="M91" s="72">
        <v>0</v>
      </c>
      <c r="N91" s="72">
        <f t="shared" si="10"/>
        <v>974186.74</v>
      </c>
      <c r="O91" s="72">
        <v>0</v>
      </c>
      <c r="P91" s="72">
        <v>717663.26</v>
      </c>
      <c r="Q91" s="72">
        <v>0</v>
      </c>
      <c r="R91" s="72">
        <f t="shared" si="9"/>
        <v>522.8536992397552</v>
      </c>
      <c r="S91" s="72">
        <v>600.67</v>
      </c>
      <c r="T91" s="90">
        <v>43830</v>
      </c>
      <c r="U91" s="106" t="s">
        <v>210</v>
      </c>
    </row>
    <row r="92" spans="1:21" s="70" customFormat="1" ht="15">
      <c r="A92" s="87" t="s">
        <v>141</v>
      </c>
      <c r="B92" s="67" t="s">
        <v>176</v>
      </c>
      <c r="C92" s="91">
        <v>1976</v>
      </c>
      <c r="D92" s="91">
        <v>2015</v>
      </c>
      <c r="E92" s="63" t="s">
        <v>28</v>
      </c>
      <c r="F92" s="91">
        <v>4</v>
      </c>
      <c r="G92" s="91">
        <v>4</v>
      </c>
      <c r="H92" s="102">
        <v>3543</v>
      </c>
      <c r="I92" s="102">
        <v>3198.1</v>
      </c>
      <c r="J92" s="102">
        <v>3198.1</v>
      </c>
      <c r="K92" s="73">
        <v>192</v>
      </c>
      <c r="L92" s="72">
        <f>'форма 2'!C92</f>
        <v>1513985</v>
      </c>
      <c r="M92" s="72">
        <v>0</v>
      </c>
      <c r="N92" s="72">
        <f t="shared" si="10"/>
        <v>871770.02</v>
      </c>
      <c r="O92" s="72">
        <v>0</v>
      </c>
      <c r="P92" s="72">
        <v>642214.98</v>
      </c>
      <c r="Q92" s="72">
        <v>0</v>
      </c>
      <c r="R92" s="72">
        <f t="shared" si="9"/>
        <v>473.4013945780307</v>
      </c>
      <c r="S92" s="72">
        <v>596.54</v>
      </c>
      <c r="T92" s="90">
        <v>43830</v>
      </c>
      <c r="U92" s="106" t="s">
        <v>211</v>
      </c>
    </row>
    <row r="93" spans="1:21" s="70" customFormat="1" ht="15">
      <c r="A93" s="87" t="s">
        <v>142</v>
      </c>
      <c r="B93" s="67" t="s">
        <v>177</v>
      </c>
      <c r="C93" s="91">
        <v>1977</v>
      </c>
      <c r="D93" s="91">
        <v>2015</v>
      </c>
      <c r="E93" s="63" t="s">
        <v>220</v>
      </c>
      <c r="F93" s="91">
        <v>4</v>
      </c>
      <c r="G93" s="91">
        <v>4</v>
      </c>
      <c r="H93" s="102">
        <v>3458.6</v>
      </c>
      <c r="I93" s="102">
        <v>3138.7</v>
      </c>
      <c r="J93" s="102">
        <v>3138.7</v>
      </c>
      <c r="K93" s="73">
        <v>192</v>
      </c>
      <c r="L93" s="72">
        <f>'форма 2'!C93</f>
        <v>10602237</v>
      </c>
      <c r="M93" s="72">
        <v>0</v>
      </c>
      <c r="N93" s="72">
        <f t="shared" si="10"/>
        <v>6104890.34</v>
      </c>
      <c r="O93" s="72">
        <v>0</v>
      </c>
      <c r="P93" s="72">
        <v>4497346.66</v>
      </c>
      <c r="Q93" s="72">
        <v>0</v>
      </c>
      <c r="R93" s="72">
        <f t="shared" si="9"/>
        <v>3377.90709529423</v>
      </c>
      <c r="S93" s="72">
        <v>4095.29</v>
      </c>
      <c r="T93" s="90">
        <v>43830</v>
      </c>
      <c r="U93" s="106" t="s">
        <v>206</v>
      </c>
    </row>
    <row r="94" spans="1:21" s="70" customFormat="1" ht="15">
      <c r="A94" s="87" t="s">
        <v>143</v>
      </c>
      <c r="B94" s="67" t="s">
        <v>179</v>
      </c>
      <c r="C94" s="91">
        <v>1974</v>
      </c>
      <c r="D94" s="91">
        <v>2015</v>
      </c>
      <c r="E94" s="63" t="s">
        <v>220</v>
      </c>
      <c r="F94" s="91">
        <v>4</v>
      </c>
      <c r="G94" s="91">
        <v>4</v>
      </c>
      <c r="H94" s="102">
        <v>3479.2</v>
      </c>
      <c r="I94" s="102">
        <v>3145.7</v>
      </c>
      <c r="J94" s="102">
        <v>3145.7</v>
      </c>
      <c r="K94" s="73">
        <v>192</v>
      </c>
      <c r="L94" s="72">
        <f>'форма 2'!C94</f>
        <v>9219928</v>
      </c>
      <c r="M94" s="72">
        <v>0</v>
      </c>
      <c r="N94" s="72">
        <f t="shared" si="10"/>
        <v>5308940.88</v>
      </c>
      <c r="O94" s="72">
        <v>0</v>
      </c>
      <c r="P94" s="72">
        <v>3910987.12</v>
      </c>
      <c r="Q94" s="72">
        <v>0</v>
      </c>
      <c r="R94" s="72">
        <f t="shared" si="9"/>
        <v>2930.962265950345</v>
      </c>
      <c r="S94" s="72">
        <v>3648.4700000000003</v>
      </c>
      <c r="T94" s="90">
        <v>43830</v>
      </c>
      <c r="U94" s="106" t="s">
        <v>206</v>
      </c>
    </row>
    <row r="95" spans="1:21" s="70" customFormat="1" ht="15">
      <c r="A95" s="87" t="s">
        <v>144</v>
      </c>
      <c r="B95" s="68" t="s">
        <v>201</v>
      </c>
      <c r="C95" s="65">
        <v>1975</v>
      </c>
      <c r="D95" s="65">
        <v>2004</v>
      </c>
      <c r="E95" s="63" t="s">
        <v>132</v>
      </c>
      <c r="F95" s="65">
        <v>2</v>
      </c>
      <c r="G95" s="65">
        <v>2</v>
      </c>
      <c r="H95" s="72">
        <v>554.9</v>
      </c>
      <c r="I95" s="72">
        <v>504.9</v>
      </c>
      <c r="J95" s="72">
        <v>504.9</v>
      </c>
      <c r="K95" s="73">
        <v>25</v>
      </c>
      <c r="L95" s="72">
        <f>'форма 2'!C95</f>
        <v>514185</v>
      </c>
      <c r="M95" s="72">
        <v>0</v>
      </c>
      <c r="N95" s="72">
        <f t="shared" si="10"/>
        <v>296073.65</v>
      </c>
      <c r="O95" s="72">
        <v>0</v>
      </c>
      <c r="P95" s="72">
        <v>218111.35</v>
      </c>
      <c r="Q95" s="72">
        <v>0</v>
      </c>
      <c r="R95" s="72">
        <f t="shared" si="9"/>
        <v>1018.3897801544861</v>
      </c>
      <c r="S95" s="72">
        <v>1018.39</v>
      </c>
      <c r="T95" s="90">
        <v>43830</v>
      </c>
      <c r="U95" s="106" t="s">
        <v>216</v>
      </c>
    </row>
    <row r="96" ht="15.75">
      <c r="U96" s="66"/>
    </row>
  </sheetData>
  <sheetProtection sort="0"/>
  <mergeCells count="26">
    <mergeCell ref="A57:T57"/>
    <mergeCell ref="L1:T1"/>
    <mergeCell ref="L2:T2"/>
    <mergeCell ref="A31:T31"/>
    <mergeCell ref="D5:D7"/>
    <mergeCell ref="I5:I6"/>
    <mergeCell ref="R4:R6"/>
    <mergeCell ref="B4:B7"/>
    <mergeCell ref="A9:B9"/>
    <mergeCell ref="L5:L6"/>
    <mergeCell ref="A10:T10"/>
    <mergeCell ref="K4:K6"/>
    <mergeCell ref="S4:S6"/>
    <mergeCell ref="E4:E7"/>
    <mergeCell ref="F4:F7"/>
    <mergeCell ref="G4:G7"/>
    <mergeCell ref="A3:T3"/>
    <mergeCell ref="C4:D4"/>
    <mergeCell ref="A4:A7"/>
    <mergeCell ref="M5:Q5"/>
    <mergeCell ref="I4:J4"/>
    <mergeCell ref="C5:C7"/>
    <mergeCell ref="H4:H6"/>
    <mergeCell ref="T4:T7"/>
    <mergeCell ref="L4:Q4"/>
    <mergeCell ref="J5:J6"/>
  </mergeCells>
  <printOptions/>
  <pageMargins left="0.7874015748031497" right="0.7874015748031497" top="1.1811023622047245" bottom="0.3937007874015748" header="0.31496062992125984" footer="0.1968503937007874"/>
  <pageSetup fitToHeight="2" fitToWidth="1" horizontalDpi="600" verticalDpi="600" orientation="landscape" paperSize="9" scale="46" r:id="rId1"/>
  <headerFooter>
    <oddFooter>&amp;LПриложение № 1&amp;R&amp;P</oddFooter>
  </headerFooter>
  <rowBreaks count="2" manualBreakCount="2">
    <brk id="30" max="19" man="1"/>
    <brk id="5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zoomScale="80" zoomScaleNormal="80" zoomScaleSheetLayoutView="70" zoomScalePageLayoutView="0" workbookViewId="0" topLeftCell="A1">
      <pane xSplit="22" ySplit="9" topLeftCell="W10" activePane="bottomRight" state="frozen"/>
      <selection pane="topLeft" activeCell="A1" sqref="A1"/>
      <selection pane="topRight" activeCell="X1" sqref="X1"/>
      <selection pane="bottomLeft" activeCell="A9" sqref="A9"/>
      <selection pane="bottomRight" activeCell="M83" sqref="M83"/>
    </sheetView>
  </sheetViews>
  <sheetFormatPr defaultColWidth="9.140625" defaultRowHeight="15"/>
  <cols>
    <col min="1" max="1" width="9.00390625" style="41" customWidth="1"/>
    <col min="2" max="2" width="35.7109375" style="41" bestFit="1" customWidth="1"/>
    <col min="3" max="3" width="18.28125" style="41" customWidth="1"/>
    <col min="4" max="4" width="18.7109375" style="41" customWidth="1"/>
    <col min="5" max="5" width="16.7109375" style="41" bestFit="1" customWidth="1"/>
    <col min="6" max="7" width="15.57421875" style="41" bestFit="1" customWidth="1"/>
    <col min="8" max="8" width="16.00390625" style="41" bestFit="1" customWidth="1"/>
    <col min="9" max="9" width="14.8515625" style="41" customWidth="1"/>
    <col min="10" max="11" width="8.28125" style="41" customWidth="1"/>
    <col min="12" max="12" width="9.8515625" style="41" bestFit="1" customWidth="1"/>
    <col min="13" max="13" width="15.57421875" style="41" bestFit="1" customWidth="1"/>
    <col min="14" max="15" width="7.28125" style="41" customWidth="1"/>
    <col min="16" max="16" width="6.00390625" style="41" bestFit="1" customWidth="1"/>
    <col min="17" max="17" width="5.57421875" style="41" bestFit="1" customWidth="1"/>
    <col min="18" max="19" width="7.140625" style="41" customWidth="1"/>
    <col min="20" max="20" width="18.7109375" style="41" customWidth="1"/>
    <col min="21" max="21" width="16.421875" style="41" customWidth="1"/>
    <col min="22" max="22" width="15.421875" style="41" customWidth="1"/>
    <col min="23" max="16384" width="9.140625" style="41" customWidth="1"/>
  </cols>
  <sheetData>
    <row r="1" spans="10:22" s="31" customFormat="1" ht="45.75" customHeight="1">
      <c r="J1" s="142" t="s">
        <v>243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0:22" s="31" customFormat="1" ht="36" customHeight="1"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54" customHeight="1">
      <c r="A3" s="140" t="s">
        <v>145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s="42" customFormat="1" ht="36.75" customHeight="1">
      <c r="A4" s="137" t="s">
        <v>29</v>
      </c>
      <c r="B4" s="137" t="s">
        <v>1</v>
      </c>
      <c r="C4" s="137" t="s">
        <v>30</v>
      </c>
      <c r="D4" s="143" t="s">
        <v>31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37" t="s">
        <v>32</v>
      </c>
      <c r="U4" s="137"/>
      <c r="V4" s="137"/>
    </row>
    <row r="5" spans="1:22" s="43" customFormat="1" ht="32.25" customHeight="1">
      <c r="A5" s="137"/>
      <c r="B5" s="137"/>
      <c r="C5" s="137"/>
      <c r="D5" s="137" t="s">
        <v>33</v>
      </c>
      <c r="E5" s="137"/>
      <c r="F5" s="137"/>
      <c r="G5" s="137"/>
      <c r="H5" s="137"/>
      <c r="I5" s="137"/>
      <c r="J5" s="137" t="s">
        <v>34</v>
      </c>
      <c r="K5" s="137"/>
      <c r="L5" s="137" t="s">
        <v>35</v>
      </c>
      <c r="M5" s="137"/>
      <c r="N5" s="137" t="s">
        <v>36</v>
      </c>
      <c r="O5" s="137"/>
      <c r="P5" s="137" t="s">
        <v>37</v>
      </c>
      <c r="Q5" s="137"/>
      <c r="R5" s="137" t="s">
        <v>38</v>
      </c>
      <c r="S5" s="137"/>
      <c r="T5" s="137" t="s">
        <v>39</v>
      </c>
      <c r="U5" s="137" t="s">
        <v>40</v>
      </c>
      <c r="V5" s="137" t="s">
        <v>41</v>
      </c>
    </row>
    <row r="6" spans="1:22" s="43" customFormat="1" ht="30.75" customHeight="1">
      <c r="A6" s="137"/>
      <c r="B6" s="137"/>
      <c r="C6" s="137"/>
      <c r="D6" s="34" t="s">
        <v>42</v>
      </c>
      <c r="E6" s="34" t="s">
        <v>43</v>
      </c>
      <c r="F6" s="34" t="s">
        <v>44</v>
      </c>
      <c r="G6" s="34" t="s">
        <v>45</v>
      </c>
      <c r="H6" s="34" t="s">
        <v>185</v>
      </c>
      <c r="I6" s="34" t="s">
        <v>72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ht="31.5">
      <c r="A7" s="32"/>
      <c r="B7" s="32"/>
      <c r="C7" s="32" t="s">
        <v>24</v>
      </c>
      <c r="D7" s="32" t="s">
        <v>24</v>
      </c>
      <c r="E7" s="32" t="s">
        <v>24</v>
      </c>
      <c r="F7" s="32" t="s">
        <v>24</v>
      </c>
      <c r="G7" s="32" t="s">
        <v>24</v>
      </c>
      <c r="H7" s="32" t="s">
        <v>24</v>
      </c>
      <c r="I7" s="32" t="s">
        <v>24</v>
      </c>
      <c r="J7" s="32" t="s">
        <v>46</v>
      </c>
      <c r="K7" s="32" t="s">
        <v>24</v>
      </c>
      <c r="L7" s="32" t="s">
        <v>47</v>
      </c>
      <c r="M7" s="32" t="s">
        <v>24</v>
      </c>
      <c r="N7" s="32" t="s">
        <v>47</v>
      </c>
      <c r="O7" s="32" t="s">
        <v>24</v>
      </c>
      <c r="P7" s="32" t="s">
        <v>47</v>
      </c>
      <c r="Q7" s="32" t="s">
        <v>24</v>
      </c>
      <c r="R7" s="32" t="s">
        <v>48</v>
      </c>
      <c r="S7" s="32" t="s">
        <v>24</v>
      </c>
      <c r="T7" s="32" t="s">
        <v>24</v>
      </c>
      <c r="U7" s="32" t="s">
        <v>49</v>
      </c>
      <c r="V7" s="32" t="s">
        <v>24</v>
      </c>
    </row>
    <row r="8" spans="1:22" ht="15.75">
      <c r="A8" s="44">
        <v>1</v>
      </c>
      <c r="B8" s="44">
        <v>2</v>
      </c>
      <c r="C8" s="44">
        <v>3</v>
      </c>
      <c r="D8" s="44">
        <v>4</v>
      </c>
      <c r="E8" s="44" t="s">
        <v>50</v>
      </c>
      <c r="F8" s="44" t="s">
        <v>51</v>
      </c>
      <c r="G8" s="44" t="s">
        <v>52</v>
      </c>
      <c r="H8" s="44" t="s">
        <v>53</v>
      </c>
      <c r="I8" s="44" t="s">
        <v>54</v>
      </c>
      <c r="J8" s="44">
        <v>5</v>
      </c>
      <c r="K8" s="44">
        <v>6</v>
      </c>
      <c r="L8" s="44">
        <v>7</v>
      </c>
      <c r="M8" s="44">
        <v>8</v>
      </c>
      <c r="N8" s="44">
        <v>9</v>
      </c>
      <c r="O8" s="44">
        <v>10</v>
      </c>
      <c r="P8" s="44">
        <v>11</v>
      </c>
      <c r="Q8" s="44">
        <v>12</v>
      </c>
      <c r="R8" s="44">
        <v>13</v>
      </c>
      <c r="S8" s="44">
        <v>14</v>
      </c>
      <c r="T8" s="44">
        <v>15</v>
      </c>
      <c r="U8" s="44">
        <v>16</v>
      </c>
      <c r="V8" s="44">
        <v>17</v>
      </c>
    </row>
    <row r="9" spans="1:22" ht="15.75">
      <c r="A9" s="139" t="s">
        <v>131</v>
      </c>
      <c r="B9" s="139"/>
      <c r="C9" s="45">
        <f aca="true" t="shared" si="0" ref="C9:V9">C11+C32+C58</f>
        <v>314390453</v>
      </c>
      <c r="D9" s="45">
        <f t="shared" si="0"/>
        <v>281580321</v>
      </c>
      <c r="E9" s="45">
        <f t="shared" si="0"/>
        <v>179350771</v>
      </c>
      <c r="F9" s="45">
        <f t="shared" si="0"/>
        <v>55482999</v>
      </c>
      <c r="G9" s="45">
        <f t="shared" si="0"/>
        <v>10758838</v>
      </c>
      <c r="H9" s="45">
        <f t="shared" si="0"/>
        <v>31109967</v>
      </c>
      <c r="I9" s="45">
        <f t="shared" si="0"/>
        <v>4877746</v>
      </c>
      <c r="J9" s="45">
        <f t="shared" si="0"/>
        <v>0</v>
      </c>
      <c r="K9" s="45">
        <f t="shared" si="0"/>
        <v>0</v>
      </c>
      <c r="L9" s="45">
        <f t="shared" si="0"/>
        <v>4215</v>
      </c>
      <c r="M9" s="45">
        <f t="shared" si="0"/>
        <v>27927293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45">
        <f t="shared" si="0"/>
        <v>0</v>
      </c>
      <c r="R9" s="45">
        <f t="shared" si="0"/>
        <v>0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45">
        <f t="shared" si="0"/>
        <v>4882839</v>
      </c>
    </row>
    <row r="10" spans="1:22" ht="15.75">
      <c r="A10" s="136">
        <v>2017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1:22" s="48" customFormat="1" ht="15.75">
      <c r="A11" s="38" t="s">
        <v>71</v>
      </c>
      <c r="B11" s="46" t="s">
        <v>56</v>
      </c>
      <c r="C11" s="47">
        <f>SUM(C12:C30)</f>
        <v>103667602</v>
      </c>
      <c r="D11" s="47">
        <f>SUM(D12:D30)</f>
        <v>95770031</v>
      </c>
      <c r="E11" s="47">
        <f aca="true" t="shared" si="1" ref="E11:V11">SUM(E12:E30)</f>
        <v>86079280</v>
      </c>
      <c r="F11" s="47">
        <f t="shared" si="1"/>
        <v>5062483</v>
      </c>
      <c r="G11" s="47">
        <f t="shared" si="1"/>
        <v>513070</v>
      </c>
      <c r="H11" s="47">
        <f t="shared" si="1"/>
        <v>4115198</v>
      </c>
      <c r="I11" s="47">
        <f t="shared" si="1"/>
        <v>0</v>
      </c>
      <c r="J11" s="47">
        <f t="shared" si="1"/>
        <v>0</v>
      </c>
      <c r="K11" s="47">
        <f t="shared" si="1"/>
        <v>0</v>
      </c>
      <c r="L11" s="47">
        <f t="shared" si="1"/>
        <v>1211.7</v>
      </c>
      <c r="M11" s="47">
        <f t="shared" si="1"/>
        <v>7897571</v>
      </c>
      <c r="N11" s="47">
        <f t="shared" si="1"/>
        <v>0</v>
      </c>
      <c r="O11" s="47">
        <f t="shared" si="1"/>
        <v>0</v>
      </c>
      <c r="P11" s="47">
        <f t="shared" si="1"/>
        <v>0</v>
      </c>
      <c r="Q11" s="47">
        <f t="shared" si="1"/>
        <v>0</v>
      </c>
      <c r="R11" s="47">
        <f t="shared" si="1"/>
        <v>0</v>
      </c>
      <c r="S11" s="47">
        <f t="shared" si="1"/>
        <v>0</v>
      </c>
      <c r="T11" s="47">
        <f t="shared" si="1"/>
        <v>0</v>
      </c>
      <c r="U11" s="47">
        <f t="shared" si="1"/>
        <v>0</v>
      </c>
      <c r="V11" s="47">
        <f t="shared" si="1"/>
        <v>0</v>
      </c>
    </row>
    <row r="12" spans="1:22" s="48" customFormat="1" ht="15.75">
      <c r="A12" s="33" t="s">
        <v>60</v>
      </c>
      <c r="B12" s="64" t="s">
        <v>187</v>
      </c>
      <c r="C12" s="72">
        <f>D12+M12+Q12+V12</f>
        <v>552859</v>
      </c>
      <c r="D12" s="72">
        <f aca="true" t="shared" si="2" ref="D12:D30">SUM(E12:I12)</f>
        <v>552859</v>
      </c>
      <c r="E12" s="72">
        <v>0</v>
      </c>
      <c r="F12" s="72">
        <v>0</v>
      </c>
      <c r="G12" s="72">
        <v>0</v>
      </c>
      <c r="H12" s="72">
        <v>552859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</row>
    <row r="13" spans="1:22" s="48" customFormat="1" ht="15.75">
      <c r="A13" s="33" t="s">
        <v>61</v>
      </c>
      <c r="B13" s="64" t="s">
        <v>188</v>
      </c>
      <c r="C13" s="72">
        <f>D13+M13+Q13+V13</f>
        <v>5968667</v>
      </c>
      <c r="D13" s="72">
        <f t="shared" si="2"/>
        <v>5968667</v>
      </c>
      <c r="E13" s="72">
        <v>5328702</v>
      </c>
      <c r="F13" s="72">
        <v>0</v>
      </c>
      <c r="G13" s="72">
        <v>0</v>
      </c>
      <c r="H13" s="72">
        <v>639965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</row>
    <row r="14" spans="1:22" s="48" customFormat="1" ht="15.75">
      <c r="A14" s="33" t="s">
        <v>70</v>
      </c>
      <c r="B14" s="64" t="s">
        <v>222</v>
      </c>
      <c r="C14" s="72">
        <f>D14+M14+Q14+V14</f>
        <v>3333661</v>
      </c>
      <c r="D14" s="72">
        <f t="shared" si="2"/>
        <v>3333661</v>
      </c>
      <c r="E14" s="72">
        <v>2729008</v>
      </c>
      <c r="F14" s="72">
        <v>0</v>
      </c>
      <c r="G14" s="72">
        <v>0</v>
      </c>
      <c r="H14" s="72">
        <v>604653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</row>
    <row r="15" spans="1:22" s="48" customFormat="1" ht="15.75">
      <c r="A15" s="33" t="s">
        <v>73</v>
      </c>
      <c r="B15" s="64" t="s">
        <v>152</v>
      </c>
      <c r="C15" s="72">
        <f>D15+M15+Q15+V15</f>
        <v>7007468</v>
      </c>
      <c r="D15" s="72">
        <f t="shared" si="2"/>
        <v>7007468</v>
      </c>
      <c r="E15" s="72">
        <v>7007468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</row>
    <row r="16" spans="1:22" s="48" customFormat="1" ht="15.75">
      <c r="A16" s="33" t="s">
        <v>74</v>
      </c>
      <c r="B16" s="64" t="s">
        <v>190</v>
      </c>
      <c r="C16" s="72">
        <f>D16+M16+Q16+V16</f>
        <v>9424739</v>
      </c>
      <c r="D16" s="72">
        <f t="shared" si="2"/>
        <v>9424739</v>
      </c>
      <c r="E16" s="72">
        <v>9424739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</row>
    <row r="17" spans="1:22" s="48" customFormat="1" ht="15.75">
      <c r="A17" s="33" t="s">
        <v>75</v>
      </c>
      <c r="B17" s="64" t="s">
        <v>129</v>
      </c>
      <c r="C17" s="72">
        <f>D17+M17</f>
        <v>8600941</v>
      </c>
      <c r="D17" s="72">
        <f t="shared" si="2"/>
        <v>2735356</v>
      </c>
      <c r="E17" s="72">
        <v>0</v>
      </c>
      <c r="F17" s="72">
        <v>2735356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1020.7</v>
      </c>
      <c r="M17" s="72">
        <v>5865585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</row>
    <row r="18" spans="1:22" s="48" customFormat="1" ht="15.75">
      <c r="A18" s="33" t="s">
        <v>76</v>
      </c>
      <c r="B18" s="61" t="s">
        <v>202</v>
      </c>
      <c r="C18" s="72">
        <f aca="true" t="shared" si="3" ref="C18:C30">D18+M18+Q18+V18</f>
        <v>2031986</v>
      </c>
      <c r="D18" s="72">
        <f t="shared" si="2"/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191</v>
      </c>
      <c r="M18" s="72">
        <v>2031986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</row>
    <row r="19" spans="1:22" s="48" customFormat="1" ht="15.75">
      <c r="A19" s="33" t="s">
        <v>77</v>
      </c>
      <c r="B19" s="64" t="s">
        <v>156</v>
      </c>
      <c r="C19" s="72">
        <f t="shared" si="3"/>
        <v>6899846</v>
      </c>
      <c r="D19" s="72">
        <f t="shared" si="2"/>
        <v>6899846</v>
      </c>
      <c r="E19" s="72">
        <v>6899846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</row>
    <row r="20" spans="1:22" s="48" customFormat="1" ht="15.75">
      <c r="A20" s="33" t="s">
        <v>78</v>
      </c>
      <c r="B20" s="64" t="s">
        <v>160</v>
      </c>
      <c r="C20" s="72">
        <f t="shared" si="3"/>
        <v>1924052</v>
      </c>
      <c r="D20" s="72">
        <f t="shared" si="2"/>
        <v>1924052</v>
      </c>
      <c r="E20" s="72">
        <v>1924052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</row>
    <row r="21" spans="1:22" s="48" customFormat="1" ht="15.75">
      <c r="A21" s="33" t="s">
        <v>79</v>
      </c>
      <c r="B21" s="64" t="s">
        <v>192</v>
      </c>
      <c r="C21" s="72">
        <f t="shared" si="3"/>
        <v>7442670</v>
      </c>
      <c r="D21" s="72">
        <f t="shared" si="2"/>
        <v>7442670</v>
      </c>
      <c r="E21" s="72">
        <v>5770155</v>
      </c>
      <c r="F21" s="72">
        <v>1672515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</row>
    <row r="22" spans="1:22" s="48" customFormat="1" ht="15.75">
      <c r="A22" s="33" t="s">
        <v>80</v>
      </c>
      <c r="B22" s="64" t="s">
        <v>161</v>
      </c>
      <c r="C22" s="72">
        <f t="shared" si="3"/>
        <v>8212087</v>
      </c>
      <c r="D22" s="72">
        <f t="shared" si="2"/>
        <v>8212087</v>
      </c>
      <c r="E22" s="72">
        <v>8212087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</row>
    <row r="23" spans="1:22" s="48" customFormat="1" ht="15.75">
      <c r="A23" s="33" t="s">
        <v>81</v>
      </c>
      <c r="B23" s="103" t="s">
        <v>181</v>
      </c>
      <c r="C23" s="72">
        <f t="shared" si="3"/>
        <v>4599524</v>
      </c>
      <c r="D23" s="72">
        <f t="shared" si="2"/>
        <v>4599524</v>
      </c>
      <c r="E23" s="72">
        <v>4599524</v>
      </c>
      <c r="F23" s="95">
        <v>0</v>
      </c>
      <c r="G23" s="95">
        <v>0</v>
      </c>
      <c r="H23" s="72">
        <v>0</v>
      </c>
      <c r="I23" s="72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</row>
    <row r="24" spans="1:22" s="48" customFormat="1" ht="15.75">
      <c r="A24" s="33" t="s">
        <v>82</v>
      </c>
      <c r="B24" s="64" t="s">
        <v>193</v>
      </c>
      <c r="C24" s="72">
        <f t="shared" si="3"/>
        <v>1167682</v>
      </c>
      <c r="D24" s="72">
        <f t="shared" si="2"/>
        <v>1167682</v>
      </c>
      <c r="E24" s="72">
        <v>0</v>
      </c>
      <c r="F24" s="72">
        <v>654612</v>
      </c>
      <c r="G24" s="72">
        <v>513070</v>
      </c>
      <c r="H24" s="72">
        <v>0</v>
      </c>
      <c r="I24" s="72">
        <v>0</v>
      </c>
      <c r="J24" s="72">
        <v>0</v>
      </c>
      <c r="K24" s="72">
        <v>0</v>
      </c>
      <c r="L24" s="95">
        <v>0</v>
      </c>
      <c r="M24" s="95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</row>
    <row r="25" spans="1:22" s="48" customFormat="1" ht="15.75">
      <c r="A25" s="33" t="s">
        <v>83</v>
      </c>
      <c r="B25" s="64" t="s">
        <v>195</v>
      </c>
      <c r="C25" s="72">
        <f t="shared" si="3"/>
        <v>5734243</v>
      </c>
      <c r="D25" s="72">
        <f t="shared" si="2"/>
        <v>5734243</v>
      </c>
      <c r="E25" s="72">
        <v>5734243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</row>
    <row r="26" spans="1:22" s="48" customFormat="1" ht="15.75">
      <c r="A26" s="33" t="s">
        <v>84</v>
      </c>
      <c r="B26" s="64" t="s">
        <v>196</v>
      </c>
      <c r="C26" s="72">
        <f t="shared" si="3"/>
        <v>16792089</v>
      </c>
      <c r="D26" s="72">
        <f t="shared" si="2"/>
        <v>16792089</v>
      </c>
      <c r="E26" s="72">
        <v>16792089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</row>
    <row r="27" spans="1:22" s="48" customFormat="1" ht="15.75">
      <c r="A27" s="33" t="s">
        <v>85</v>
      </c>
      <c r="B27" s="64" t="s">
        <v>198</v>
      </c>
      <c r="C27" s="72">
        <f t="shared" si="3"/>
        <v>1829036</v>
      </c>
      <c r="D27" s="72">
        <f t="shared" si="2"/>
        <v>1829036</v>
      </c>
      <c r="E27" s="72">
        <v>0</v>
      </c>
      <c r="F27" s="72">
        <v>0</v>
      </c>
      <c r="G27" s="72">
        <v>0</v>
      </c>
      <c r="H27" s="72">
        <v>1829036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</row>
    <row r="28" spans="1:22" s="48" customFormat="1" ht="15.75">
      <c r="A28" s="33" t="s">
        <v>86</v>
      </c>
      <c r="B28" s="64" t="s">
        <v>200</v>
      </c>
      <c r="C28" s="72">
        <f t="shared" si="3"/>
        <v>488685</v>
      </c>
      <c r="D28" s="72">
        <f t="shared" si="2"/>
        <v>488685</v>
      </c>
      <c r="E28" s="72">
        <v>0</v>
      </c>
      <c r="F28" s="72">
        <v>0</v>
      </c>
      <c r="G28" s="72">
        <v>0</v>
      </c>
      <c r="H28" s="72">
        <v>488685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</row>
    <row r="29" spans="1:22" s="48" customFormat="1" ht="15.75">
      <c r="A29" s="33" t="s">
        <v>87</v>
      </c>
      <c r="B29" s="103" t="s">
        <v>174</v>
      </c>
      <c r="C29" s="72">
        <f t="shared" si="3"/>
        <v>5887085</v>
      </c>
      <c r="D29" s="72">
        <f t="shared" si="2"/>
        <v>5887085</v>
      </c>
      <c r="E29" s="72">
        <v>5887085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</row>
    <row r="30" spans="1:22" s="48" customFormat="1" ht="15.75">
      <c r="A30" s="33" t="s">
        <v>88</v>
      </c>
      <c r="B30" s="103" t="s">
        <v>175</v>
      </c>
      <c r="C30" s="72">
        <f t="shared" si="3"/>
        <v>5770282</v>
      </c>
      <c r="D30" s="72">
        <f t="shared" si="2"/>
        <v>5770282</v>
      </c>
      <c r="E30" s="72">
        <v>5770282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</row>
    <row r="31" spans="1:22" s="48" customFormat="1" ht="15.75">
      <c r="A31" s="136">
        <v>2018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s="48" customFormat="1" ht="15.75">
      <c r="A32" s="38" t="s">
        <v>71</v>
      </c>
      <c r="B32" s="39" t="s">
        <v>56</v>
      </c>
      <c r="C32" s="37">
        <f>SUM(C33:C56)</f>
        <v>93307410</v>
      </c>
      <c r="D32" s="37">
        <f aca="true" t="shared" si="4" ref="D32:V32">SUM(D33:D56)</f>
        <v>76471472</v>
      </c>
      <c r="E32" s="37">
        <f t="shared" si="4"/>
        <v>45948479</v>
      </c>
      <c r="F32" s="37">
        <f t="shared" si="4"/>
        <v>16134299</v>
      </c>
      <c r="G32" s="37">
        <f t="shared" si="4"/>
        <v>0</v>
      </c>
      <c r="H32" s="37">
        <f t="shared" si="4"/>
        <v>14388694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37">
        <f t="shared" si="4"/>
        <v>1922.5</v>
      </c>
      <c r="M32" s="37">
        <f t="shared" si="4"/>
        <v>14887795</v>
      </c>
      <c r="N32" s="37">
        <f t="shared" si="4"/>
        <v>0</v>
      </c>
      <c r="O32" s="37">
        <f t="shared" si="4"/>
        <v>0</v>
      </c>
      <c r="P32" s="37">
        <f t="shared" si="4"/>
        <v>0</v>
      </c>
      <c r="Q32" s="37">
        <f t="shared" si="4"/>
        <v>0</v>
      </c>
      <c r="R32" s="37">
        <f t="shared" si="4"/>
        <v>0</v>
      </c>
      <c r="S32" s="37">
        <f t="shared" si="4"/>
        <v>0</v>
      </c>
      <c r="T32" s="37">
        <f t="shared" si="4"/>
        <v>0</v>
      </c>
      <c r="U32" s="37">
        <f t="shared" si="4"/>
        <v>0</v>
      </c>
      <c r="V32" s="37">
        <f t="shared" si="4"/>
        <v>1948143</v>
      </c>
    </row>
    <row r="33" spans="1:22" s="43" customFormat="1" ht="15.75">
      <c r="A33" s="33" t="s">
        <v>60</v>
      </c>
      <c r="B33" s="64" t="s">
        <v>148</v>
      </c>
      <c r="C33" s="35">
        <f aca="true" t="shared" si="5" ref="C33:C56">D33+M33+Q33+V33+S33</f>
        <v>15345880</v>
      </c>
      <c r="D33" s="35">
        <f aca="true" t="shared" si="6" ref="D33:D56">SUM(E33:I33)</f>
        <v>15212062</v>
      </c>
      <c r="E33" s="50">
        <v>15212062</v>
      </c>
      <c r="F33" s="50">
        <v>0</v>
      </c>
      <c r="G33" s="35">
        <v>0</v>
      </c>
      <c r="H33" s="35">
        <v>0</v>
      </c>
      <c r="I33" s="50">
        <v>0</v>
      </c>
      <c r="J33" s="35">
        <v>0</v>
      </c>
      <c r="K33" s="35">
        <v>0</v>
      </c>
      <c r="L33" s="50">
        <v>0</v>
      </c>
      <c r="M33" s="50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50">
        <v>133818</v>
      </c>
    </row>
    <row r="34" spans="1:22" s="43" customFormat="1" ht="15.75">
      <c r="A34" s="33" t="s">
        <v>61</v>
      </c>
      <c r="B34" s="67" t="s">
        <v>134</v>
      </c>
      <c r="C34" s="35">
        <f t="shared" si="5"/>
        <v>1696103</v>
      </c>
      <c r="D34" s="35">
        <f t="shared" si="6"/>
        <v>1595920</v>
      </c>
      <c r="E34" s="35"/>
      <c r="F34" s="35">
        <v>0</v>
      </c>
      <c r="G34" s="35">
        <v>0</v>
      </c>
      <c r="H34" s="35">
        <v>1595920</v>
      </c>
      <c r="I34" s="35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50">
        <v>100183</v>
      </c>
    </row>
    <row r="35" spans="1:22" s="43" customFormat="1" ht="15.75">
      <c r="A35" s="33" t="s">
        <v>70</v>
      </c>
      <c r="B35" s="64" t="s">
        <v>180</v>
      </c>
      <c r="C35" s="35">
        <f t="shared" si="5"/>
        <v>8739263</v>
      </c>
      <c r="D35" s="35">
        <f t="shared" si="6"/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40">
        <v>0</v>
      </c>
      <c r="K35" s="40">
        <v>0</v>
      </c>
      <c r="L35" s="40">
        <v>680.9</v>
      </c>
      <c r="M35" s="35">
        <v>8633229</v>
      </c>
      <c r="N35" s="40">
        <v>0</v>
      </c>
      <c r="O35" s="40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50">
        <v>106034</v>
      </c>
    </row>
    <row r="36" spans="1:22" s="43" customFormat="1" ht="15.75">
      <c r="A36" s="33" t="s">
        <v>73</v>
      </c>
      <c r="B36" s="68" t="s">
        <v>186</v>
      </c>
      <c r="C36" s="35">
        <f t="shared" si="5"/>
        <v>581021</v>
      </c>
      <c r="D36" s="35">
        <f t="shared" si="6"/>
        <v>581021</v>
      </c>
      <c r="E36" s="50">
        <v>0</v>
      </c>
      <c r="F36" s="50">
        <v>0</v>
      </c>
      <c r="G36" s="50">
        <v>0</v>
      </c>
      <c r="H36" s="50">
        <v>581021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</row>
    <row r="37" spans="1:22" s="43" customFormat="1" ht="15.75">
      <c r="A37" s="33" t="s">
        <v>74</v>
      </c>
      <c r="B37" s="64" t="s">
        <v>149</v>
      </c>
      <c r="C37" s="35">
        <f t="shared" si="5"/>
        <v>2928193</v>
      </c>
      <c r="D37" s="35">
        <f t="shared" si="6"/>
        <v>2834955</v>
      </c>
      <c r="E37" s="35">
        <v>0</v>
      </c>
      <c r="F37" s="35">
        <v>2834955</v>
      </c>
      <c r="G37" s="35">
        <v>0</v>
      </c>
      <c r="H37" s="35">
        <v>0</v>
      </c>
      <c r="I37" s="35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50">
        <v>93238</v>
      </c>
    </row>
    <row r="38" spans="1:22" s="43" customFormat="1" ht="15.75">
      <c r="A38" s="33" t="s">
        <v>75</v>
      </c>
      <c r="B38" s="68" t="s">
        <v>189</v>
      </c>
      <c r="C38" s="35">
        <f t="shared" si="5"/>
        <v>3892808</v>
      </c>
      <c r="D38" s="35">
        <f t="shared" si="6"/>
        <v>3892808</v>
      </c>
      <c r="E38" s="50">
        <v>2695486</v>
      </c>
      <c r="F38" s="50">
        <v>1197322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</row>
    <row r="39" spans="1:22" s="43" customFormat="1" ht="15.75">
      <c r="A39" s="33" t="s">
        <v>76</v>
      </c>
      <c r="B39" s="67" t="s">
        <v>152</v>
      </c>
      <c r="C39" s="35">
        <f t="shared" si="5"/>
        <v>6341930</v>
      </c>
      <c r="D39" s="35">
        <f t="shared" si="6"/>
        <v>0</v>
      </c>
      <c r="E39" s="40">
        <f>0</f>
        <v>0</v>
      </c>
      <c r="F39" s="35">
        <v>0</v>
      </c>
      <c r="G39" s="40">
        <v>0</v>
      </c>
      <c r="H39" s="40">
        <v>0</v>
      </c>
      <c r="I39" s="35">
        <v>0</v>
      </c>
      <c r="J39" s="40">
        <v>0</v>
      </c>
      <c r="K39" s="40">
        <v>0</v>
      </c>
      <c r="L39" s="35">
        <v>1241.6</v>
      </c>
      <c r="M39" s="35">
        <v>6254566</v>
      </c>
      <c r="N39" s="40">
        <v>0</v>
      </c>
      <c r="O39" s="40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50">
        <v>87364</v>
      </c>
    </row>
    <row r="40" spans="1:22" s="43" customFormat="1" ht="15.75">
      <c r="A40" s="33" t="s">
        <v>77</v>
      </c>
      <c r="B40" s="68" t="s">
        <v>190</v>
      </c>
      <c r="C40" s="35">
        <f t="shared" si="5"/>
        <v>3073037</v>
      </c>
      <c r="D40" s="35">
        <f t="shared" si="6"/>
        <v>3073037</v>
      </c>
      <c r="E40" s="35">
        <v>0</v>
      </c>
      <c r="F40" s="50">
        <v>1941148</v>
      </c>
      <c r="G40" s="50">
        <v>0</v>
      </c>
      <c r="H40" s="50">
        <v>1131889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</row>
    <row r="41" spans="1:22" s="43" customFormat="1" ht="15.75">
      <c r="A41" s="33" t="s">
        <v>78</v>
      </c>
      <c r="B41" s="67" t="s">
        <v>153</v>
      </c>
      <c r="C41" s="35">
        <f t="shared" si="5"/>
        <v>9488785</v>
      </c>
      <c r="D41" s="35">
        <f t="shared" si="6"/>
        <v>9374706</v>
      </c>
      <c r="E41" s="50">
        <v>9374706</v>
      </c>
      <c r="F41" s="35">
        <v>0</v>
      </c>
      <c r="G41" s="40">
        <v>0</v>
      </c>
      <c r="H41" s="40">
        <v>0</v>
      </c>
      <c r="I41" s="35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50">
        <v>114079</v>
      </c>
    </row>
    <row r="42" spans="1:22" s="43" customFormat="1" ht="15.75">
      <c r="A42" s="33" t="s">
        <v>79</v>
      </c>
      <c r="B42" s="68" t="s">
        <v>160</v>
      </c>
      <c r="C42" s="35">
        <f t="shared" si="5"/>
        <v>631615</v>
      </c>
      <c r="D42" s="35">
        <f t="shared" si="6"/>
        <v>573223</v>
      </c>
      <c r="E42" s="50">
        <v>0</v>
      </c>
      <c r="F42" s="50">
        <v>573223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58392</v>
      </c>
    </row>
    <row r="43" spans="1:22" s="43" customFormat="1" ht="15.75">
      <c r="A43" s="33" t="s">
        <v>80</v>
      </c>
      <c r="B43" s="68" t="s">
        <v>161</v>
      </c>
      <c r="C43" s="35">
        <f t="shared" si="5"/>
        <v>1777516</v>
      </c>
      <c r="D43" s="35">
        <f t="shared" si="6"/>
        <v>1691387</v>
      </c>
      <c r="E43" s="50">
        <v>0</v>
      </c>
      <c r="F43" s="50">
        <v>1691387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86129</v>
      </c>
    </row>
    <row r="44" spans="1:22" s="43" customFormat="1" ht="15.75">
      <c r="A44" s="33" t="s">
        <v>81</v>
      </c>
      <c r="B44" s="68" t="s">
        <v>184</v>
      </c>
      <c r="C44" s="35">
        <f t="shared" si="5"/>
        <v>5010095</v>
      </c>
      <c r="D44" s="35">
        <f t="shared" si="6"/>
        <v>5010095</v>
      </c>
      <c r="E44" s="50">
        <v>3076844</v>
      </c>
      <c r="F44" s="50">
        <v>1933251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</row>
    <row r="45" spans="1:22" s="43" customFormat="1" ht="15.75">
      <c r="A45" s="33" t="s">
        <v>82</v>
      </c>
      <c r="B45" s="67" t="s">
        <v>164</v>
      </c>
      <c r="C45" s="35">
        <f t="shared" si="5"/>
        <v>5554252</v>
      </c>
      <c r="D45" s="35">
        <f t="shared" si="6"/>
        <v>5410187</v>
      </c>
      <c r="E45" s="40">
        <v>3736743</v>
      </c>
      <c r="F45" s="35">
        <v>1673444</v>
      </c>
      <c r="G45" s="40">
        <v>0</v>
      </c>
      <c r="H45" s="40">
        <v>0</v>
      </c>
      <c r="I45" s="35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50">
        <f>81519+62546</f>
        <v>144065</v>
      </c>
    </row>
    <row r="46" spans="1:22" s="43" customFormat="1" ht="15.75">
      <c r="A46" s="33" t="s">
        <v>83</v>
      </c>
      <c r="B46" s="68" t="s">
        <v>168</v>
      </c>
      <c r="C46" s="35">
        <f t="shared" si="5"/>
        <v>1874485</v>
      </c>
      <c r="D46" s="35">
        <f t="shared" si="6"/>
        <v>1780400</v>
      </c>
      <c r="E46" s="50">
        <v>0</v>
      </c>
      <c r="F46" s="50">
        <v>0</v>
      </c>
      <c r="G46" s="50">
        <v>0</v>
      </c>
      <c r="H46" s="50">
        <v>1780400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94085</v>
      </c>
    </row>
    <row r="47" spans="1:22" s="43" customFormat="1" ht="15.75">
      <c r="A47" s="33" t="s">
        <v>84</v>
      </c>
      <c r="B47" s="64" t="s">
        <v>182</v>
      </c>
      <c r="C47" s="35">
        <f t="shared" si="5"/>
        <v>1492499</v>
      </c>
      <c r="D47" s="35">
        <f t="shared" si="6"/>
        <v>1402199</v>
      </c>
      <c r="E47" s="35">
        <v>0</v>
      </c>
      <c r="F47" s="35">
        <v>0</v>
      </c>
      <c r="G47" s="35">
        <v>0</v>
      </c>
      <c r="H47" s="35">
        <v>1402199</v>
      </c>
      <c r="I47" s="35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50">
        <v>90300</v>
      </c>
    </row>
    <row r="48" spans="1:22" s="43" customFormat="1" ht="15.75">
      <c r="A48" s="33" t="s">
        <v>85</v>
      </c>
      <c r="B48" s="68" t="s">
        <v>169</v>
      </c>
      <c r="C48" s="35">
        <f t="shared" si="5"/>
        <v>1460982</v>
      </c>
      <c r="D48" s="35">
        <f t="shared" si="6"/>
        <v>1370997</v>
      </c>
      <c r="E48" s="50">
        <v>0</v>
      </c>
      <c r="F48" s="50">
        <v>0</v>
      </c>
      <c r="G48" s="50">
        <v>0</v>
      </c>
      <c r="H48" s="50">
        <v>1370997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89985</v>
      </c>
    </row>
    <row r="49" spans="1:22" s="43" customFormat="1" ht="15.75">
      <c r="A49" s="33" t="s">
        <v>86</v>
      </c>
      <c r="B49" s="68" t="s">
        <v>170</v>
      </c>
      <c r="C49" s="35">
        <f t="shared" si="5"/>
        <v>1531294</v>
      </c>
      <c r="D49" s="35">
        <f t="shared" si="6"/>
        <v>1440611</v>
      </c>
      <c r="E49" s="50">
        <v>0</v>
      </c>
      <c r="F49" s="50">
        <v>0</v>
      </c>
      <c r="G49" s="50">
        <v>0</v>
      </c>
      <c r="H49" s="35">
        <v>1440611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90683</v>
      </c>
    </row>
    <row r="50" spans="1:22" s="43" customFormat="1" ht="15.75">
      <c r="A50" s="33" t="s">
        <v>87</v>
      </c>
      <c r="B50" s="68" t="s">
        <v>171</v>
      </c>
      <c r="C50" s="35">
        <f t="shared" si="5"/>
        <v>3410620</v>
      </c>
      <c r="D50" s="35">
        <f t="shared" si="6"/>
        <v>3230460</v>
      </c>
      <c r="E50" s="35">
        <v>0</v>
      </c>
      <c r="F50" s="35">
        <v>2308136</v>
      </c>
      <c r="G50" s="40">
        <v>0</v>
      </c>
      <c r="H50" s="35">
        <v>922324</v>
      </c>
      <c r="I50" s="35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50">
        <f>90080+90080</f>
        <v>180160</v>
      </c>
    </row>
    <row r="51" spans="1:22" s="43" customFormat="1" ht="15.75">
      <c r="A51" s="33" t="s">
        <v>88</v>
      </c>
      <c r="B51" s="68" t="s">
        <v>194</v>
      </c>
      <c r="C51" s="35">
        <f t="shared" si="5"/>
        <v>1981433</v>
      </c>
      <c r="D51" s="35">
        <f t="shared" si="6"/>
        <v>1981433</v>
      </c>
      <c r="E51" s="50">
        <v>0</v>
      </c>
      <c r="F51" s="50">
        <v>1981433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</row>
    <row r="52" spans="1:22" s="43" customFormat="1" ht="15.75">
      <c r="A52" s="33" t="s">
        <v>89</v>
      </c>
      <c r="B52" s="68" t="s">
        <v>174</v>
      </c>
      <c r="C52" s="35">
        <f t="shared" si="5"/>
        <v>1029223</v>
      </c>
      <c r="D52" s="35">
        <f t="shared" si="6"/>
        <v>938544</v>
      </c>
      <c r="E52" s="50">
        <v>0</v>
      </c>
      <c r="F52" s="50">
        <v>0</v>
      </c>
      <c r="G52" s="50">
        <v>0</v>
      </c>
      <c r="H52" s="50">
        <v>938544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90679</v>
      </c>
    </row>
    <row r="53" spans="1:22" s="43" customFormat="1" ht="15.75">
      <c r="A53" s="33" t="s">
        <v>90</v>
      </c>
      <c r="B53" s="67" t="s">
        <v>175</v>
      </c>
      <c r="C53" s="35">
        <f t="shared" si="5"/>
        <v>1010316</v>
      </c>
      <c r="D53" s="35">
        <f t="shared" si="6"/>
        <v>919923</v>
      </c>
      <c r="E53" s="40">
        <v>0</v>
      </c>
      <c r="F53" s="35">
        <v>0</v>
      </c>
      <c r="G53" s="40">
        <v>0</v>
      </c>
      <c r="H53" s="50">
        <v>919923</v>
      </c>
      <c r="I53" s="35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50">
        <v>90393</v>
      </c>
    </row>
    <row r="54" spans="1:22" s="43" customFormat="1" ht="15.75">
      <c r="A54" s="33" t="s">
        <v>91</v>
      </c>
      <c r="B54" s="68" t="s">
        <v>176</v>
      </c>
      <c r="C54" s="35">
        <f t="shared" si="5"/>
        <v>11970604</v>
      </c>
      <c r="D54" s="35">
        <f t="shared" si="6"/>
        <v>11852638</v>
      </c>
      <c r="E54" s="50">
        <v>11852638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117966</v>
      </c>
    </row>
    <row r="55" spans="1:22" s="43" customFormat="1" ht="16.5" customHeight="1">
      <c r="A55" s="33" t="s">
        <v>92</v>
      </c>
      <c r="B55" s="68" t="s">
        <v>177</v>
      </c>
      <c r="C55" s="35">
        <f t="shared" si="5"/>
        <v>1023633</v>
      </c>
      <c r="D55" s="35">
        <f t="shared" si="6"/>
        <v>933387</v>
      </c>
      <c r="E55" s="50">
        <v>0</v>
      </c>
      <c r="F55" s="50">
        <v>0</v>
      </c>
      <c r="G55" s="50">
        <v>0</v>
      </c>
      <c r="H55" s="50">
        <v>933387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90246</v>
      </c>
    </row>
    <row r="56" spans="1:22" s="43" customFormat="1" ht="15.75">
      <c r="A56" s="33" t="s">
        <v>93</v>
      </c>
      <c r="B56" s="68" t="s">
        <v>178</v>
      </c>
      <c r="C56" s="35">
        <f t="shared" si="5"/>
        <v>1461823</v>
      </c>
      <c r="D56" s="35">
        <f t="shared" si="6"/>
        <v>1371479</v>
      </c>
      <c r="E56" s="50">
        <v>0</v>
      </c>
      <c r="F56" s="50">
        <v>0</v>
      </c>
      <c r="G56" s="50">
        <v>0</v>
      </c>
      <c r="H56" s="50">
        <v>1371479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90344</v>
      </c>
    </row>
    <row r="57" spans="1:22" ht="15.75">
      <c r="A57" s="138">
        <v>2019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</row>
    <row r="58" spans="1:22" ht="15.75">
      <c r="A58" s="51" t="s">
        <v>71</v>
      </c>
      <c r="B58" s="52" t="s">
        <v>56</v>
      </c>
      <c r="C58" s="53">
        <f aca="true" t="shared" si="7" ref="C58:V58">SUM(C59:C95)</f>
        <v>117415441</v>
      </c>
      <c r="D58" s="53">
        <f t="shared" si="7"/>
        <v>109338818</v>
      </c>
      <c r="E58" s="53">
        <f t="shared" si="7"/>
        <v>47323012</v>
      </c>
      <c r="F58" s="53">
        <f t="shared" si="7"/>
        <v>34286217</v>
      </c>
      <c r="G58" s="53">
        <f t="shared" si="7"/>
        <v>10245768</v>
      </c>
      <c r="H58" s="53">
        <f t="shared" si="7"/>
        <v>12606075</v>
      </c>
      <c r="I58" s="53">
        <f t="shared" si="7"/>
        <v>4877746</v>
      </c>
      <c r="J58" s="53">
        <f t="shared" si="7"/>
        <v>0</v>
      </c>
      <c r="K58" s="53">
        <f t="shared" si="7"/>
        <v>0</v>
      </c>
      <c r="L58" s="53">
        <f t="shared" si="7"/>
        <v>1080.8</v>
      </c>
      <c r="M58" s="53">
        <f t="shared" si="7"/>
        <v>5141927</v>
      </c>
      <c r="N58" s="53">
        <f t="shared" si="7"/>
        <v>0</v>
      </c>
      <c r="O58" s="53">
        <f t="shared" si="7"/>
        <v>0</v>
      </c>
      <c r="P58" s="53">
        <f t="shared" si="7"/>
        <v>0</v>
      </c>
      <c r="Q58" s="53">
        <f t="shared" si="7"/>
        <v>0</v>
      </c>
      <c r="R58" s="53">
        <f t="shared" si="7"/>
        <v>0</v>
      </c>
      <c r="S58" s="53">
        <f t="shared" si="7"/>
        <v>0</v>
      </c>
      <c r="T58" s="53">
        <f t="shared" si="7"/>
        <v>0</v>
      </c>
      <c r="U58" s="53">
        <f t="shared" si="7"/>
        <v>0</v>
      </c>
      <c r="V58" s="53">
        <f t="shared" si="7"/>
        <v>2934696</v>
      </c>
    </row>
    <row r="59" spans="1:22" ht="15.75">
      <c r="A59" s="54" t="s">
        <v>60</v>
      </c>
      <c r="B59" s="98" t="s">
        <v>148</v>
      </c>
      <c r="C59" s="35">
        <f aca="true" t="shared" si="8" ref="C59:C95">D59+M59+Q59+V59+S59</f>
        <v>4511983</v>
      </c>
      <c r="D59" s="35">
        <f aca="true" t="shared" si="9" ref="D59:D95">SUM(E59:I59)</f>
        <v>4409310</v>
      </c>
      <c r="E59" s="35">
        <v>0</v>
      </c>
      <c r="F59" s="35">
        <v>4409310</v>
      </c>
      <c r="G59" s="35">
        <v>0</v>
      </c>
      <c r="H59" s="35">
        <v>0</v>
      </c>
      <c r="I59" s="35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102673</v>
      </c>
    </row>
    <row r="60" spans="1:22" ht="15.75">
      <c r="A60" s="54" t="s">
        <v>70</v>
      </c>
      <c r="B60" s="64" t="s">
        <v>128</v>
      </c>
      <c r="C60" s="35">
        <f t="shared" si="8"/>
        <v>737786</v>
      </c>
      <c r="D60" s="35">
        <f t="shared" si="9"/>
        <v>737786</v>
      </c>
      <c r="E60" s="35">
        <v>0</v>
      </c>
      <c r="F60" s="35">
        <v>401539</v>
      </c>
      <c r="G60" s="35">
        <v>0</v>
      </c>
      <c r="H60" s="35">
        <v>336247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</row>
    <row r="61" spans="1:22" ht="15.75">
      <c r="A61" s="54" t="s">
        <v>74</v>
      </c>
      <c r="B61" s="103" t="s">
        <v>188</v>
      </c>
      <c r="C61" s="35">
        <f t="shared" si="8"/>
        <v>1180175</v>
      </c>
      <c r="D61" s="35">
        <f t="shared" si="9"/>
        <v>1097516</v>
      </c>
      <c r="E61" s="35">
        <v>0</v>
      </c>
      <c r="F61" s="35">
        <v>1097516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40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82659</v>
      </c>
    </row>
    <row r="62" spans="1:22" ht="15.75">
      <c r="A62" s="54" t="s">
        <v>76</v>
      </c>
      <c r="B62" s="64" t="s">
        <v>218</v>
      </c>
      <c r="C62" s="35">
        <f t="shared" si="8"/>
        <v>3753117</v>
      </c>
      <c r="D62" s="35">
        <f t="shared" si="9"/>
        <v>3655511</v>
      </c>
      <c r="E62" s="35">
        <v>0</v>
      </c>
      <c r="F62" s="35">
        <v>3655511</v>
      </c>
      <c r="G62" s="35">
        <v>0</v>
      </c>
      <c r="H62" s="35">
        <v>0</v>
      </c>
      <c r="I62" s="35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97606</v>
      </c>
    </row>
    <row r="63" spans="1:22" ht="15.75">
      <c r="A63" s="54" t="s">
        <v>78</v>
      </c>
      <c r="B63" s="64" t="s">
        <v>217</v>
      </c>
      <c r="C63" s="35">
        <f t="shared" si="8"/>
        <v>15570696</v>
      </c>
      <c r="D63" s="35">
        <f t="shared" si="9"/>
        <v>15273040</v>
      </c>
      <c r="E63" s="35">
        <v>11517602</v>
      </c>
      <c r="F63" s="35">
        <v>2372201</v>
      </c>
      <c r="G63" s="35">
        <v>0</v>
      </c>
      <c r="H63" s="35">
        <v>1383237</v>
      </c>
      <c r="I63" s="35">
        <v>0</v>
      </c>
      <c r="J63" s="35">
        <v>0</v>
      </c>
      <c r="K63" s="35">
        <v>0</v>
      </c>
      <c r="L63" s="40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f>117440+90108+90108</f>
        <v>297656</v>
      </c>
    </row>
    <row r="64" spans="1:22" ht="15.75">
      <c r="A64" s="54" t="s">
        <v>80</v>
      </c>
      <c r="B64" s="64" t="s">
        <v>150</v>
      </c>
      <c r="C64" s="35">
        <f t="shared" si="8"/>
        <v>3376165</v>
      </c>
      <c r="D64" s="35">
        <f t="shared" si="9"/>
        <v>3287102</v>
      </c>
      <c r="E64" s="35">
        <v>2690894</v>
      </c>
      <c r="F64" s="35">
        <v>0</v>
      </c>
      <c r="G64" s="35">
        <v>0</v>
      </c>
      <c r="H64" s="35">
        <v>596208</v>
      </c>
      <c r="I64" s="35">
        <v>0</v>
      </c>
      <c r="J64" s="35">
        <v>0</v>
      </c>
      <c r="K64" s="35">
        <v>0</v>
      </c>
      <c r="L64" s="40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f>50396+38667</f>
        <v>89063</v>
      </c>
    </row>
    <row r="65" spans="1:22" ht="15.75">
      <c r="A65" s="54" t="s">
        <v>82</v>
      </c>
      <c r="B65" s="64" t="s">
        <v>151</v>
      </c>
      <c r="C65" s="35">
        <f t="shared" si="8"/>
        <v>1877118</v>
      </c>
      <c r="D65" s="35">
        <f t="shared" si="9"/>
        <v>1799744</v>
      </c>
      <c r="E65" s="35">
        <v>0</v>
      </c>
      <c r="F65" s="35">
        <v>1200789</v>
      </c>
      <c r="G65" s="35">
        <v>0</v>
      </c>
      <c r="H65" s="35">
        <v>598955</v>
      </c>
      <c r="I65" s="35">
        <v>0</v>
      </c>
      <c r="J65" s="35">
        <v>0</v>
      </c>
      <c r="K65" s="35">
        <v>0</v>
      </c>
      <c r="L65" s="40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f>38687+38687</f>
        <v>77374</v>
      </c>
    </row>
    <row r="66" spans="1:22" ht="15.75">
      <c r="A66" s="54" t="s">
        <v>84</v>
      </c>
      <c r="B66" s="103" t="s">
        <v>153</v>
      </c>
      <c r="C66" s="35">
        <f t="shared" si="8"/>
        <v>1213409</v>
      </c>
      <c r="D66" s="35">
        <f t="shared" si="9"/>
        <v>1125880</v>
      </c>
      <c r="E66" s="35">
        <v>0</v>
      </c>
      <c r="F66" s="35">
        <v>0</v>
      </c>
      <c r="G66" s="35">
        <v>0</v>
      </c>
      <c r="H66" s="35">
        <v>1125880</v>
      </c>
      <c r="I66" s="35">
        <v>0</v>
      </c>
      <c r="J66" s="35">
        <v>0</v>
      </c>
      <c r="K66" s="35">
        <v>0</v>
      </c>
      <c r="L66" s="40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87529</v>
      </c>
    </row>
    <row r="67" spans="1:22" ht="15.75">
      <c r="A67" s="54" t="s">
        <v>86</v>
      </c>
      <c r="B67" s="103" t="s">
        <v>154</v>
      </c>
      <c r="C67" s="35">
        <f t="shared" si="8"/>
        <v>2774358</v>
      </c>
      <c r="D67" s="35">
        <f t="shared" si="9"/>
        <v>2603100</v>
      </c>
      <c r="E67" s="35">
        <v>0</v>
      </c>
      <c r="F67" s="35">
        <v>1690285</v>
      </c>
      <c r="G67" s="35">
        <v>0</v>
      </c>
      <c r="H67" s="35">
        <v>912815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f>85629+85629</f>
        <v>171258</v>
      </c>
    </row>
    <row r="68" spans="1:22" ht="15.75">
      <c r="A68" s="54" t="s">
        <v>88</v>
      </c>
      <c r="B68" s="64" t="s">
        <v>191</v>
      </c>
      <c r="C68" s="35">
        <f t="shared" si="8"/>
        <v>712627</v>
      </c>
      <c r="D68" s="35">
        <f t="shared" si="9"/>
        <v>712627</v>
      </c>
      <c r="E68" s="35">
        <v>0</v>
      </c>
      <c r="F68" s="35">
        <v>0</v>
      </c>
      <c r="G68" s="35">
        <v>0</v>
      </c>
      <c r="H68" s="35">
        <v>0</v>
      </c>
      <c r="I68" s="35">
        <v>712627</v>
      </c>
      <c r="J68" s="35">
        <v>0</v>
      </c>
      <c r="K68" s="35">
        <v>0</v>
      </c>
      <c r="L68" s="40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</row>
    <row r="69" spans="1:22" ht="15.75">
      <c r="A69" s="54" t="s">
        <v>90</v>
      </c>
      <c r="B69" s="64" t="s">
        <v>155</v>
      </c>
      <c r="C69" s="35">
        <f t="shared" si="8"/>
        <v>1415894</v>
      </c>
      <c r="D69" s="35">
        <f t="shared" si="9"/>
        <v>1376892</v>
      </c>
      <c r="E69" s="35">
        <v>0</v>
      </c>
      <c r="F69" s="35">
        <v>0</v>
      </c>
      <c r="G69" s="35">
        <v>0</v>
      </c>
      <c r="H69" s="35">
        <v>1376892</v>
      </c>
      <c r="I69" s="35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39002</v>
      </c>
    </row>
    <row r="70" spans="1:22" ht="15.75">
      <c r="A70" s="54" t="s">
        <v>92</v>
      </c>
      <c r="B70" s="64" t="s">
        <v>156</v>
      </c>
      <c r="C70" s="35">
        <f t="shared" si="8"/>
        <v>2134987</v>
      </c>
      <c r="D70" s="35">
        <f t="shared" si="9"/>
        <v>2046475</v>
      </c>
      <c r="E70" s="35">
        <v>0</v>
      </c>
      <c r="F70" s="35">
        <v>2046475</v>
      </c>
      <c r="G70" s="35">
        <v>0</v>
      </c>
      <c r="H70" s="35">
        <v>0</v>
      </c>
      <c r="I70" s="35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88512</v>
      </c>
    </row>
    <row r="71" spans="1:22" s="43" customFormat="1" ht="15.75">
      <c r="A71" s="54" t="s">
        <v>94</v>
      </c>
      <c r="B71" s="64" t="s">
        <v>130</v>
      </c>
      <c r="C71" s="35">
        <f t="shared" si="8"/>
        <v>1795645</v>
      </c>
      <c r="D71" s="35">
        <f t="shared" si="9"/>
        <v>1795645</v>
      </c>
      <c r="E71" s="35">
        <v>589243</v>
      </c>
      <c r="F71" s="35">
        <v>862084</v>
      </c>
      <c r="G71" s="35">
        <v>0</v>
      </c>
      <c r="H71" s="35">
        <v>0</v>
      </c>
      <c r="I71" s="35">
        <v>344318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s="43" customFormat="1" ht="15.75">
      <c r="A72" s="54" t="s">
        <v>95</v>
      </c>
      <c r="B72" s="64" t="s">
        <v>157</v>
      </c>
      <c r="C72" s="35">
        <f t="shared" si="8"/>
        <v>2958467</v>
      </c>
      <c r="D72" s="35">
        <f t="shared" si="9"/>
        <v>2766586</v>
      </c>
      <c r="E72" s="35">
        <v>1839374</v>
      </c>
      <c r="F72" s="35">
        <v>547995</v>
      </c>
      <c r="G72" s="35">
        <v>0</v>
      </c>
      <c r="H72" s="35">
        <v>379217</v>
      </c>
      <c r="I72" s="35">
        <v>0</v>
      </c>
      <c r="J72" s="35">
        <v>0</v>
      </c>
      <c r="K72" s="35">
        <v>0</v>
      </c>
      <c r="L72" s="40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f>58087+58087+75707</f>
        <v>191881</v>
      </c>
    </row>
    <row r="73" spans="1:22" s="43" customFormat="1" ht="15.75">
      <c r="A73" s="54" t="s">
        <v>96</v>
      </c>
      <c r="B73" s="64" t="s">
        <v>158</v>
      </c>
      <c r="C73" s="35">
        <f t="shared" si="8"/>
        <v>751929</v>
      </c>
      <c r="D73" s="35">
        <f t="shared" si="9"/>
        <v>692101</v>
      </c>
      <c r="E73" s="35">
        <v>0</v>
      </c>
      <c r="F73" s="35">
        <v>692101</v>
      </c>
      <c r="G73" s="35">
        <v>0</v>
      </c>
      <c r="H73" s="35">
        <v>0</v>
      </c>
      <c r="I73" s="35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59828</v>
      </c>
    </row>
    <row r="74" spans="1:22" s="43" customFormat="1" ht="15.75">
      <c r="A74" s="54" t="s">
        <v>97</v>
      </c>
      <c r="B74" s="64" t="s">
        <v>159</v>
      </c>
      <c r="C74" s="35">
        <f t="shared" si="8"/>
        <v>11003685</v>
      </c>
      <c r="D74" s="35">
        <f t="shared" si="9"/>
        <v>10719681</v>
      </c>
      <c r="E74" s="35">
        <v>8083854</v>
      </c>
      <c r="F74" s="35">
        <v>1664975</v>
      </c>
      <c r="G74" s="35">
        <v>0</v>
      </c>
      <c r="H74" s="35">
        <v>970852</v>
      </c>
      <c r="I74" s="35">
        <v>0</v>
      </c>
      <c r="J74" s="35">
        <v>0</v>
      </c>
      <c r="K74" s="35">
        <v>0</v>
      </c>
      <c r="L74" s="40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f>112054+85975+85975</f>
        <v>284004</v>
      </c>
    </row>
    <row r="75" spans="1:22" s="43" customFormat="1" ht="15.75">
      <c r="A75" s="54" t="s">
        <v>136</v>
      </c>
      <c r="B75" s="64" t="s">
        <v>162</v>
      </c>
      <c r="C75" s="35">
        <f t="shared" si="8"/>
        <v>3591574</v>
      </c>
      <c r="D75" s="35">
        <f t="shared" si="9"/>
        <v>3463029</v>
      </c>
      <c r="E75" s="35">
        <v>0</v>
      </c>
      <c r="F75" s="35">
        <v>3463029</v>
      </c>
      <c r="G75" s="40">
        <v>0</v>
      </c>
      <c r="H75" s="35">
        <v>0</v>
      </c>
      <c r="I75" s="35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128545</v>
      </c>
    </row>
    <row r="76" spans="1:22" s="43" customFormat="1" ht="15.75">
      <c r="A76" s="54" t="s">
        <v>137</v>
      </c>
      <c r="B76" s="64" t="s">
        <v>163</v>
      </c>
      <c r="C76" s="35">
        <f t="shared" si="8"/>
        <v>5289584</v>
      </c>
      <c r="D76" s="35">
        <f t="shared" si="9"/>
        <v>5289584</v>
      </c>
      <c r="E76" s="35">
        <v>0</v>
      </c>
      <c r="F76" s="35">
        <f>1948614</f>
        <v>1948614</v>
      </c>
      <c r="G76" s="35">
        <v>3340970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</row>
    <row r="77" spans="1:22" s="43" customFormat="1" ht="15.75">
      <c r="A77" s="54" t="s">
        <v>138</v>
      </c>
      <c r="B77" s="64" t="s">
        <v>184</v>
      </c>
      <c r="C77" s="35">
        <f t="shared" si="8"/>
        <v>2525632</v>
      </c>
      <c r="D77" s="35">
        <f t="shared" si="9"/>
        <v>2525632</v>
      </c>
      <c r="E77" s="35">
        <v>0</v>
      </c>
      <c r="F77" s="35">
        <v>0</v>
      </c>
      <c r="G77" s="35">
        <v>2525632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</row>
    <row r="78" spans="1:22" s="43" customFormat="1" ht="15.75">
      <c r="A78" s="54" t="s">
        <v>225</v>
      </c>
      <c r="B78" s="103" t="s">
        <v>219</v>
      </c>
      <c r="C78" s="35">
        <f t="shared" si="8"/>
        <v>2159299</v>
      </c>
      <c r="D78" s="35">
        <f t="shared" si="9"/>
        <v>1984255</v>
      </c>
      <c r="E78" s="35">
        <v>0</v>
      </c>
      <c r="F78" s="35">
        <v>1250980</v>
      </c>
      <c r="G78" s="40">
        <v>0</v>
      </c>
      <c r="H78" s="35">
        <v>733275</v>
      </c>
      <c r="I78" s="35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f>87522+87522</f>
        <v>175044</v>
      </c>
    </row>
    <row r="79" spans="1:22" s="43" customFormat="1" ht="15.75">
      <c r="A79" s="54" t="s">
        <v>226</v>
      </c>
      <c r="B79" s="64" t="s">
        <v>164</v>
      </c>
      <c r="C79" s="35">
        <f t="shared" si="8"/>
        <v>1132591</v>
      </c>
      <c r="D79" s="35">
        <f t="shared" si="9"/>
        <v>1070045</v>
      </c>
      <c r="E79" s="35">
        <v>0</v>
      </c>
      <c r="F79" s="35">
        <v>0</v>
      </c>
      <c r="G79" s="35">
        <v>0</v>
      </c>
      <c r="H79" s="35">
        <v>1070045</v>
      </c>
      <c r="I79" s="35">
        <v>0</v>
      </c>
      <c r="J79" s="35">
        <v>0</v>
      </c>
      <c r="K79" s="35">
        <v>0</v>
      </c>
      <c r="L79" s="40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f>62546</f>
        <v>62546</v>
      </c>
    </row>
    <row r="80" spans="1:22" s="43" customFormat="1" ht="15.75">
      <c r="A80" s="54" t="s">
        <v>227</v>
      </c>
      <c r="B80" s="64" t="s">
        <v>165</v>
      </c>
      <c r="C80" s="35">
        <f t="shared" si="8"/>
        <v>762401</v>
      </c>
      <c r="D80" s="35">
        <f t="shared" si="9"/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40">
        <v>0</v>
      </c>
      <c r="K80" s="40">
        <v>0</v>
      </c>
      <c r="L80" s="40">
        <v>300</v>
      </c>
      <c r="M80" s="35">
        <v>702077</v>
      </c>
      <c r="N80" s="40">
        <v>0</v>
      </c>
      <c r="O80" s="40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60324</v>
      </c>
    </row>
    <row r="81" spans="1:22" s="43" customFormat="1" ht="15.75">
      <c r="A81" s="54" t="s">
        <v>228</v>
      </c>
      <c r="B81" s="64" t="s">
        <v>166</v>
      </c>
      <c r="C81" s="35">
        <f t="shared" si="8"/>
        <v>1745257</v>
      </c>
      <c r="D81" s="35">
        <f t="shared" si="9"/>
        <v>1682650</v>
      </c>
      <c r="E81" s="35">
        <v>0</v>
      </c>
      <c r="F81" s="35">
        <v>1682650</v>
      </c>
      <c r="G81" s="35">
        <v>0</v>
      </c>
      <c r="H81" s="35">
        <v>0</v>
      </c>
      <c r="I81" s="35">
        <v>0</v>
      </c>
      <c r="J81" s="40">
        <v>0</v>
      </c>
      <c r="K81" s="40">
        <v>0</v>
      </c>
      <c r="L81" s="40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62607</v>
      </c>
    </row>
    <row r="82" spans="1:22" s="43" customFormat="1" ht="15.75">
      <c r="A82" s="54" t="s">
        <v>229</v>
      </c>
      <c r="B82" s="64" t="s">
        <v>167</v>
      </c>
      <c r="C82" s="35">
        <f t="shared" si="8"/>
        <v>1246973</v>
      </c>
      <c r="D82" s="35">
        <f t="shared" si="9"/>
        <v>1163926</v>
      </c>
      <c r="E82" s="40">
        <v>0</v>
      </c>
      <c r="F82" s="35">
        <v>1163926</v>
      </c>
      <c r="G82" s="35">
        <v>0</v>
      </c>
      <c r="H82" s="35">
        <v>0</v>
      </c>
      <c r="I82" s="35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83047</v>
      </c>
    </row>
    <row r="83" spans="1:22" s="43" customFormat="1" ht="15.75">
      <c r="A83" s="54" t="s">
        <v>230</v>
      </c>
      <c r="B83" s="64" t="s">
        <v>194</v>
      </c>
      <c r="C83" s="35">
        <f t="shared" si="8"/>
        <v>3959723</v>
      </c>
      <c r="D83" s="35">
        <f t="shared" si="9"/>
        <v>3959723</v>
      </c>
      <c r="E83" s="35">
        <v>0</v>
      </c>
      <c r="F83" s="35">
        <v>0</v>
      </c>
      <c r="G83" s="35">
        <v>3959723</v>
      </c>
      <c r="H83" s="35">
        <v>0</v>
      </c>
      <c r="I83" s="35">
        <v>0</v>
      </c>
      <c r="J83" s="35">
        <v>0</v>
      </c>
      <c r="K83" s="35">
        <v>0</v>
      </c>
      <c r="L83" s="40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</row>
    <row r="84" spans="1:22" s="43" customFormat="1" ht="15.75">
      <c r="A84" s="54" t="s">
        <v>231</v>
      </c>
      <c r="B84" s="64" t="s">
        <v>183</v>
      </c>
      <c r="C84" s="35">
        <f t="shared" si="8"/>
        <v>800422</v>
      </c>
      <c r="D84" s="35">
        <f t="shared" si="9"/>
        <v>763510</v>
      </c>
      <c r="E84" s="35">
        <v>0</v>
      </c>
      <c r="F84" s="35">
        <v>0</v>
      </c>
      <c r="G84" s="35">
        <v>0</v>
      </c>
      <c r="H84" s="35">
        <v>763510</v>
      </c>
      <c r="I84" s="35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36912</v>
      </c>
    </row>
    <row r="85" spans="1:22" ht="15.75">
      <c r="A85" s="54" t="s">
        <v>232</v>
      </c>
      <c r="B85" s="64" t="s">
        <v>223</v>
      </c>
      <c r="C85" s="35">
        <f t="shared" si="8"/>
        <v>1370011</v>
      </c>
      <c r="D85" s="35">
        <f t="shared" si="9"/>
        <v>1370011</v>
      </c>
      <c r="E85" s="35">
        <v>1370011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</row>
    <row r="86" spans="1:22" s="43" customFormat="1" ht="15.75">
      <c r="A86" s="54" t="s">
        <v>233</v>
      </c>
      <c r="B86" s="64" t="s">
        <v>224</v>
      </c>
      <c r="C86" s="35">
        <f t="shared" si="8"/>
        <v>1385026</v>
      </c>
      <c r="D86" s="35">
        <f t="shared" si="9"/>
        <v>1385026</v>
      </c>
      <c r="E86" s="35">
        <v>1385026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</row>
    <row r="87" spans="1:22" s="43" customFormat="1" ht="15.75">
      <c r="A87" s="54" t="s">
        <v>234</v>
      </c>
      <c r="B87" s="64" t="s">
        <v>197</v>
      </c>
      <c r="C87" s="35">
        <f t="shared" si="8"/>
        <v>3306616</v>
      </c>
      <c r="D87" s="35">
        <f t="shared" si="9"/>
        <v>3306616</v>
      </c>
      <c r="E87" s="35">
        <v>0</v>
      </c>
      <c r="F87" s="35">
        <v>0</v>
      </c>
      <c r="G87" s="35">
        <v>0</v>
      </c>
      <c r="H87" s="35">
        <v>0</v>
      </c>
      <c r="I87" s="35">
        <v>3306616</v>
      </c>
      <c r="J87" s="35">
        <v>0</v>
      </c>
      <c r="K87" s="35">
        <v>0</v>
      </c>
      <c r="L87" s="40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</row>
    <row r="88" spans="1:22" s="43" customFormat="1" ht="15.75">
      <c r="A88" s="54" t="s">
        <v>235</v>
      </c>
      <c r="B88" s="64" t="s">
        <v>172</v>
      </c>
      <c r="C88" s="35">
        <f t="shared" si="8"/>
        <v>1669735</v>
      </c>
      <c r="D88" s="35">
        <f t="shared" si="9"/>
        <v>1669735</v>
      </c>
      <c r="E88" s="35">
        <v>1051047</v>
      </c>
      <c r="F88" s="35">
        <v>199245</v>
      </c>
      <c r="G88" s="35">
        <v>419443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</row>
    <row r="89" spans="1:22" s="43" customFormat="1" ht="15.75">
      <c r="A89" s="54" t="s">
        <v>236</v>
      </c>
      <c r="B89" s="64" t="s">
        <v>199</v>
      </c>
      <c r="C89" s="35">
        <f t="shared" si="8"/>
        <v>2660889</v>
      </c>
      <c r="D89" s="35">
        <f t="shared" si="9"/>
        <v>2660889</v>
      </c>
      <c r="E89" s="35">
        <v>2660889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</row>
    <row r="90" spans="1:22" s="43" customFormat="1" ht="15.75">
      <c r="A90" s="54" t="s">
        <v>237</v>
      </c>
      <c r="B90" s="64" t="s">
        <v>173</v>
      </c>
      <c r="C90" s="35">
        <f t="shared" si="8"/>
        <v>4499482</v>
      </c>
      <c r="D90" s="35">
        <f t="shared" si="9"/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40">
        <v>780.8</v>
      </c>
      <c r="M90" s="35">
        <v>4439850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f>59632</f>
        <v>59632</v>
      </c>
    </row>
    <row r="91" spans="1:22" s="43" customFormat="1" ht="15.75">
      <c r="A91" s="54" t="s">
        <v>238</v>
      </c>
      <c r="B91" s="103" t="s">
        <v>174</v>
      </c>
      <c r="C91" s="35">
        <f t="shared" si="8"/>
        <v>1691850</v>
      </c>
      <c r="D91" s="35">
        <f t="shared" si="9"/>
        <v>1601171</v>
      </c>
      <c r="E91" s="40">
        <v>0</v>
      </c>
      <c r="F91" s="35">
        <v>1601171</v>
      </c>
      <c r="G91" s="40">
        <v>0</v>
      </c>
      <c r="H91" s="40">
        <v>0</v>
      </c>
      <c r="I91" s="35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90679</v>
      </c>
    </row>
    <row r="92" spans="1:22" s="43" customFormat="1" ht="15.75">
      <c r="A92" s="54" t="s">
        <v>239</v>
      </c>
      <c r="B92" s="103" t="s">
        <v>176</v>
      </c>
      <c r="C92" s="35">
        <f t="shared" si="8"/>
        <v>1513985</v>
      </c>
      <c r="D92" s="35">
        <f t="shared" si="9"/>
        <v>1423474</v>
      </c>
      <c r="E92" s="40">
        <v>0</v>
      </c>
      <c r="F92" s="35">
        <v>0</v>
      </c>
      <c r="G92" s="40">
        <v>0</v>
      </c>
      <c r="H92" s="35">
        <v>1423474</v>
      </c>
      <c r="I92" s="35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90511</v>
      </c>
    </row>
    <row r="93" spans="1:22" s="43" customFormat="1" ht="15.75">
      <c r="A93" s="54" t="s">
        <v>240</v>
      </c>
      <c r="B93" s="103" t="s">
        <v>177</v>
      </c>
      <c r="C93" s="35">
        <f t="shared" si="8"/>
        <v>10602237</v>
      </c>
      <c r="D93" s="35">
        <f t="shared" si="9"/>
        <v>10394371</v>
      </c>
      <c r="E93" s="35">
        <v>8058550</v>
      </c>
      <c r="F93" s="35">
        <v>2335821</v>
      </c>
      <c r="G93" s="35">
        <v>0</v>
      </c>
      <c r="H93" s="35">
        <v>0</v>
      </c>
      <c r="I93" s="49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f>117620+90246</f>
        <v>207866</v>
      </c>
    </row>
    <row r="94" spans="1:22" s="43" customFormat="1" ht="15.75">
      <c r="A94" s="54" t="s">
        <v>241</v>
      </c>
      <c r="B94" s="103" t="s">
        <v>179</v>
      </c>
      <c r="C94" s="35">
        <f t="shared" si="8"/>
        <v>9219928</v>
      </c>
      <c r="D94" s="35">
        <f t="shared" si="9"/>
        <v>9011990</v>
      </c>
      <c r="E94" s="35">
        <v>8076522</v>
      </c>
      <c r="F94" s="35">
        <v>0</v>
      </c>
      <c r="G94" s="35">
        <v>0</v>
      </c>
      <c r="H94" s="35">
        <v>935468</v>
      </c>
      <c r="I94" s="49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f>117661+90277</f>
        <v>207938</v>
      </c>
    </row>
    <row r="95" spans="1:22" s="43" customFormat="1" ht="15.75">
      <c r="A95" s="54" t="s">
        <v>242</v>
      </c>
      <c r="B95" s="64" t="s">
        <v>201</v>
      </c>
      <c r="C95" s="35">
        <f t="shared" si="8"/>
        <v>514185</v>
      </c>
      <c r="D95" s="35">
        <f t="shared" si="9"/>
        <v>514185</v>
      </c>
      <c r="E95" s="35">
        <v>0</v>
      </c>
      <c r="F95" s="35">
        <v>0</v>
      </c>
      <c r="G95" s="35">
        <v>0</v>
      </c>
      <c r="H95" s="35">
        <v>0</v>
      </c>
      <c r="I95" s="35">
        <v>514185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</row>
    <row r="96" spans="1:22" s="43" customFormat="1" ht="15.75">
      <c r="A96" s="41"/>
      <c r="B96" s="41"/>
      <c r="C96" s="55"/>
      <c r="D96" s="55"/>
      <c r="E96" s="56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</sheetData>
  <sheetProtection sort="0" autoFilter="0"/>
  <mergeCells count="21">
    <mergeCell ref="T5:T6"/>
    <mergeCell ref="A31:V31"/>
    <mergeCell ref="A3:V3"/>
    <mergeCell ref="J2:V2"/>
    <mergeCell ref="J1:V1"/>
    <mergeCell ref="L5:M6"/>
    <mergeCell ref="J5:K6"/>
    <mergeCell ref="D4:S4"/>
    <mergeCell ref="T4:V4"/>
    <mergeCell ref="C4:C6"/>
    <mergeCell ref="N5:O6"/>
    <mergeCell ref="A10:V10"/>
    <mergeCell ref="U5:U6"/>
    <mergeCell ref="A57:V57"/>
    <mergeCell ref="P5:Q6"/>
    <mergeCell ref="A9:B9"/>
    <mergeCell ref="D5:I5"/>
    <mergeCell ref="V5:V6"/>
    <mergeCell ref="R5:S6"/>
    <mergeCell ref="A4:A6"/>
    <mergeCell ref="B4:B6"/>
  </mergeCells>
  <printOptions/>
  <pageMargins left="0.7874015748031497" right="0.7874015748031497" top="1.1811023622047245" bottom="0.3937007874015748" header="0.31496062992125984" footer="0.3937007874015748"/>
  <pageSetup fitToHeight="0" fitToWidth="1" horizontalDpi="600" verticalDpi="600" orientation="landscape" paperSize="9" scale="43" r:id="rId3"/>
  <headerFooter>
    <oddFooter>&amp;LПриложение № 2&amp;R&amp;P</oddFooter>
  </headerFooter>
  <rowBreaks count="1" manualBreakCount="1">
    <brk id="56" max="2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="90" zoomScaleNormal="90" zoomScaleSheetLayoutView="85" zoomScalePageLayoutView="0" workbookViewId="0" topLeftCell="A1">
      <selection activeCell="V14" sqref="V14"/>
    </sheetView>
  </sheetViews>
  <sheetFormatPr defaultColWidth="9.140625" defaultRowHeight="15"/>
  <cols>
    <col min="1" max="1" width="7.140625" style="22" bestFit="1" customWidth="1"/>
    <col min="2" max="2" width="24.57421875" style="2" customWidth="1"/>
    <col min="3" max="3" width="13.28125" style="13" customWidth="1"/>
    <col min="4" max="4" width="22.28125" style="14" customWidth="1"/>
    <col min="5" max="7" width="8.421875" style="15" customWidth="1"/>
    <col min="8" max="8" width="9.57421875" style="16" customWidth="1"/>
    <col min="9" max="12" width="8.421875" style="16" customWidth="1"/>
    <col min="13" max="14" width="15.421875" style="13" bestFit="1" customWidth="1"/>
    <col min="15" max="227" width="9.140625" style="2" customWidth="1"/>
    <col min="228" max="228" width="7.00390625" style="2" customWidth="1"/>
    <col min="229" max="229" width="48.7109375" style="2" customWidth="1"/>
    <col min="230" max="230" width="13.7109375" style="2" customWidth="1"/>
    <col min="231" max="231" width="22.28125" style="2" customWidth="1"/>
    <col min="232" max="234" width="8.57421875" style="2" customWidth="1"/>
    <col min="235" max="235" width="9.7109375" style="2" customWidth="1"/>
    <col min="236" max="236" width="9.8515625" style="2" customWidth="1"/>
    <col min="237" max="237" width="7.8515625" style="2" customWidth="1"/>
    <col min="238" max="239" width="8.421875" style="2" customWidth="1"/>
    <col min="240" max="241" width="18.7109375" style="2" bestFit="1" customWidth="1"/>
    <col min="242" max="16384" width="9.140625" style="2" customWidth="1"/>
  </cols>
  <sheetData>
    <row r="1" spans="1:14" ht="57" customHeight="1">
      <c r="A1" s="19"/>
      <c r="B1" s="1"/>
      <c r="C1" s="3"/>
      <c r="D1" s="144" t="s">
        <v>244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36" customHeight="1">
      <c r="A2" s="19"/>
      <c r="B2" s="1"/>
      <c r="C2" s="3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60" customHeight="1">
      <c r="A3" s="146" t="s">
        <v>147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customHeight="1">
      <c r="A4" s="147" t="s">
        <v>0</v>
      </c>
      <c r="B4" s="148" t="s">
        <v>63</v>
      </c>
      <c r="C4" s="149" t="s">
        <v>6</v>
      </c>
      <c r="D4" s="150" t="s">
        <v>8</v>
      </c>
      <c r="E4" s="151" t="s">
        <v>64</v>
      </c>
      <c r="F4" s="151"/>
      <c r="G4" s="151"/>
      <c r="H4" s="151"/>
      <c r="I4" s="151"/>
      <c r="J4" s="148" t="s">
        <v>9</v>
      </c>
      <c r="K4" s="148"/>
      <c r="L4" s="148"/>
      <c r="M4" s="148"/>
      <c r="N4" s="148"/>
    </row>
    <row r="5" spans="1:15" ht="63" customHeight="1">
      <c r="A5" s="147"/>
      <c r="B5" s="148"/>
      <c r="C5" s="149"/>
      <c r="D5" s="150"/>
      <c r="E5" s="28" t="s">
        <v>65</v>
      </c>
      <c r="F5" s="28" t="s">
        <v>66</v>
      </c>
      <c r="G5" s="28" t="s">
        <v>67</v>
      </c>
      <c r="H5" s="28" t="s">
        <v>68</v>
      </c>
      <c r="I5" s="28" t="s">
        <v>15</v>
      </c>
      <c r="J5" s="28" t="s">
        <v>65</v>
      </c>
      <c r="K5" s="28" t="s">
        <v>66</v>
      </c>
      <c r="L5" s="28" t="s">
        <v>67</v>
      </c>
      <c r="M5" s="27" t="s">
        <v>68</v>
      </c>
      <c r="N5" s="27" t="s">
        <v>15</v>
      </c>
      <c r="O5" s="15"/>
    </row>
    <row r="6" spans="1:14" ht="15.75">
      <c r="A6" s="147"/>
      <c r="B6" s="148"/>
      <c r="C6" s="27" t="s">
        <v>47</v>
      </c>
      <c r="D6" s="4" t="s">
        <v>23</v>
      </c>
      <c r="E6" s="5" t="s">
        <v>46</v>
      </c>
      <c r="F6" s="5" t="s">
        <v>46</v>
      </c>
      <c r="G6" s="5" t="s">
        <v>46</v>
      </c>
      <c r="H6" s="5" t="s">
        <v>46</v>
      </c>
      <c r="I6" s="5" t="s">
        <v>46</v>
      </c>
      <c r="J6" s="5" t="s">
        <v>24</v>
      </c>
      <c r="K6" s="5" t="s">
        <v>24</v>
      </c>
      <c r="L6" s="5" t="s">
        <v>24</v>
      </c>
      <c r="M6" s="6" t="s">
        <v>24</v>
      </c>
      <c r="N6" s="6" t="s">
        <v>24</v>
      </c>
    </row>
    <row r="7" spans="1:14" ht="15.75">
      <c r="A7" s="20">
        <v>1</v>
      </c>
      <c r="B7" s="7">
        <v>2</v>
      </c>
      <c r="C7" s="4">
        <v>3</v>
      </c>
      <c r="D7" s="4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4">
        <v>13</v>
      </c>
      <c r="N7" s="4">
        <v>14</v>
      </c>
    </row>
    <row r="8" spans="1:14" ht="15.75">
      <c r="A8" s="23" t="s">
        <v>59</v>
      </c>
      <c r="B8" s="29" t="s">
        <v>203</v>
      </c>
      <c r="C8" s="24">
        <f>'форма 1'!H11</f>
        <v>60047.1</v>
      </c>
      <c r="D8" s="18">
        <f>'форма 1'!K11</f>
        <v>2417</v>
      </c>
      <c r="E8" s="25"/>
      <c r="F8" s="25"/>
      <c r="G8" s="25"/>
      <c r="H8" s="17">
        <v>19</v>
      </c>
      <c r="I8" s="17">
        <f>SUM(E8:H8)</f>
        <v>19</v>
      </c>
      <c r="J8" s="17"/>
      <c r="K8" s="17"/>
      <c r="L8" s="17"/>
      <c r="M8" s="24">
        <f>'форма 1'!L11</f>
        <v>103667602</v>
      </c>
      <c r="N8" s="26">
        <f>SUM(J8:M8)</f>
        <v>103667602</v>
      </c>
    </row>
    <row r="9" spans="1:14" ht="15.75">
      <c r="A9" s="23" t="s">
        <v>57</v>
      </c>
      <c r="B9" s="29" t="s">
        <v>204</v>
      </c>
      <c r="C9" s="24">
        <f>'форма 1'!H32</f>
        <v>78862.3</v>
      </c>
      <c r="D9" s="18">
        <f>'форма 1'!K32</f>
        <v>3628</v>
      </c>
      <c r="E9" s="25"/>
      <c r="F9" s="25"/>
      <c r="G9" s="25"/>
      <c r="H9" s="17">
        <v>24</v>
      </c>
      <c r="I9" s="17">
        <v>24</v>
      </c>
      <c r="J9" s="17"/>
      <c r="K9" s="17"/>
      <c r="L9" s="17"/>
      <c r="M9" s="24">
        <f>'форма 1'!L32</f>
        <v>93307410</v>
      </c>
      <c r="N9" s="26">
        <f>SUM(J9:M9)</f>
        <v>93307410</v>
      </c>
    </row>
    <row r="10" spans="1:14" ht="15.75">
      <c r="A10" s="23" t="s">
        <v>58</v>
      </c>
      <c r="B10" s="29" t="s">
        <v>205</v>
      </c>
      <c r="C10" s="24">
        <f>'форма 1'!H58</f>
        <v>88315.49999999999</v>
      </c>
      <c r="D10" s="18">
        <f>'форма 1'!K58</f>
        <v>4500</v>
      </c>
      <c r="E10" s="25"/>
      <c r="F10" s="25"/>
      <c r="G10" s="25"/>
      <c r="H10" s="17">
        <v>37</v>
      </c>
      <c r="I10" s="17">
        <f>SUM(E10:H10)</f>
        <v>37</v>
      </c>
      <c r="J10" s="17"/>
      <c r="K10" s="17"/>
      <c r="L10" s="17"/>
      <c r="M10" s="24">
        <f>'форма 1'!L58</f>
        <v>117415441</v>
      </c>
      <c r="N10" s="26">
        <f>SUM(J10:M10)</f>
        <v>117415441</v>
      </c>
    </row>
    <row r="11" spans="1:14" ht="15.75">
      <c r="A11" s="21"/>
      <c r="B11" s="8"/>
      <c r="C11" s="9"/>
      <c r="D11" s="10"/>
      <c r="E11" s="11"/>
      <c r="F11" s="11"/>
      <c r="G11" s="11"/>
      <c r="H11" s="12"/>
      <c r="I11" s="12"/>
      <c r="J11" s="12"/>
      <c r="K11" s="12"/>
      <c r="L11" s="12"/>
      <c r="M11" s="9"/>
      <c r="N11" s="30"/>
    </row>
    <row r="12" ht="15.75">
      <c r="N12" s="9"/>
    </row>
  </sheetData>
  <sheetProtection sort="0" autoFilter="0"/>
  <mergeCells count="9">
    <mergeCell ref="D1:N1"/>
    <mergeCell ref="D2:N2"/>
    <mergeCell ref="A3:N3"/>
    <mergeCell ref="A4:A6"/>
    <mergeCell ref="B4:B6"/>
    <mergeCell ref="C4:C5"/>
    <mergeCell ref="D4:D5"/>
    <mergeCell ref="E4:I4"/>
    <mergeCell ref="J4:N4"/>
  </mergeCells>
  <printOptions/>
  <pageMargins left="0.7874015748031497" right="0.7874015748031497" top="1.1811023622047245" bottom="0.7874015748031497" header="0" footer="0.3937007874015748"/>
  <pageSetup fitToHeight="0" fitToWidth="1" horizontalDpi="600" verticalDpi="600" orientation="landscape" paperSize="9" scale="77" r:id="rId1"/>
  <headerFooter>
    <oddFooter>&amp;LПриложение № 3&amp;C&amp;P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Андрей Викторович</dc:creator>
  <cp:keywords/>
  <dc:description/>
  <cp:lastModifiedBy>goverm</cp:lastModifiedBy>
  <cp:lastPrinted>2016-09-20T21:55:19Z</cp:lastPrinted>
  <dcterms:created xsi:type="dcterms:W3CDTF">2015-02-05T05:29:26Z</dcterms:created>
  <dcterms:modified xsi:type="dcterms:W3CDTF">2016-09-20T22:07:34Z</dcterms:modified>
  <cp:category/>
  <cp:version/>
  <cp:contentType/>
  <cp:contentStatus/>
</cp:coreProperties>
</file>