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2210" windowHeight="9975"/>
  </bookViews>
  <sheets>
    <sheet name="СМЕТА с ИЗМЕНЕНИЯМИ" sheetId="28" r:id="rId1"/>
  </sheets>
  <calcPr calcId="144525"/>
</workbook>
</file>

<file path=xl/calcChain.xml><?xml version="1.0" encoding="utf-8"?>
<calcChain xmlns="http://schemas.openxmlformats.org/spreadsheetml/2006/main">
  <c r="F9" i="28" l="1"/>
  <c r="E8" i="28"/>
  <c r="E25" i="28"/>
  <c r="D10" i="28"/>
  <c r="G25" i="28"/>
  <c r="H18" i="28"/>
  <c r="K18" i="28" s="1"/>
  <c r="F11" i="28"/>
  <c r="F10" i="28"/>
  <c r="E11" i="28"/>
  <c r="E10" i="28"/>
  <c r="E9" i="28"/>
  <c r="H10" i="28" l="1"/>
  <c r="K10" i="28" s="1"/>
  <c r="H11" i="28"/>
  <c r="H9" i="28"/>
  <c r="H8" i="28" s="1"/>
  <c r="H13" i="28"/>
  <c r="K13" i="28" s="1"/>
  <c r="H14" i="28"/>
  <c r="K14" i="28" s="1"/>
  <c r="H15" i="28"/>
  <c r="K15" i="28" s="1"/>
  <c r="H16" i="28"/>
  <c r="K16" i="28" s="1"/>
  <c r="H17" i="28"/>
  <c r="K17" i="28" s="1"/>
  <c r="H19" i="28"/>
  <c r="K19" i="28" s="1"/>
  <c r="H20" i="28"/>
  <c r="K20" i="28" s="1"/>
  <c r="H22" i="28"/>
  <c r="H23" i="28"/>
  <c r="K23" i="28" s="1"/>
  <c r="H24" i="28"/>
  <c r="K24" i="28" s="1"/>
  <c r="F12" i="28"/>
  <c r="H12" i="28" s="1"/>
  <c r="F21" i="28"/>
  <c r="F8" i="28"/>
  <c r="G21" i="28"/>
  <c r="H26" i="28"/>
  <c r="G8" i="28"/>
  <c r="D11" i="28"/>
  <c r="C8" i="28"/>
  <c r="C25" i="28" s="1"/>
  <c r="D9" i="28"/>
  <c r="H21" i="28" l="1"/>
  <c r="F25" i="28"/>
  <c r="K11" i="28"/>
  <c r="K9" i="28"/>
  <c r="K22" i="28"/>
  <c r="K21" i="28" s="1"/>
  <c r="D8" i="28"/>
  <c r="D25" i="28" s="1"/>
  <c r="K25" i="28" l="1"/>
  <c r="K12" i="28"/>
  <c r="K4" i="28"/>
  <c r="K8" i="28"/>
  <c r="K26" i="28" s="1"/>
</calcChain>
</file>

<file path=xl/sharedStrings.xml><?xml version="1.0" encoding="utf-8"?>
<sst xmlns="http://schemas.openxmlformats.org/spreadsheetml/2006/main" count="36" uniqueCount="34">
  <si>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</si>
  <si>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</si>
  <si>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</si>
  <si>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</si>
  <si>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</si>
  <si>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</si>
  <si>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</si>
  <si>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</si>
  <si>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</si>
  <si>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</si>
  <si>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Наименование статьи</t>
  </si>
  <si>
    <t>ИТОГО</t>
  </si>
  <si>
    <t xml:space="preserve">ИТОГО </t>
  </si>
  <si>
    <t xml:space="preserve">КФКР </t>
  </si>
  <si>
    <t>ВСЕГО</t>
  </si>
  <si>
    <t>ППП 911</t>
  </si>
  <si>
    <t>Оплата труда и нач-я на выплаты по оплате труда</t>
  </si>
  <si>
    <t>4910100</t>
  </si>
  <si>
    <t>КВР</t>
  </si>
  <si>
    <t>КФКР 0102</t>
  </si>
  <si>
    <t>КФКР 0103</t>
  </si>
  <si>
    <t>1004</t>
  </si>
  <si>
    <t>1001</t>
  </si>
  <si>
    <t>з/п с нач.</t>
  </si>
  <si>
    <t>Налог на имущество</t>
  </si>
  <si>
    <t>Иные платежи</t>
  </si>
  <si>
    <t>Прочаяя закупка товаров, работ, услуг</t>
  </si>
  <si>
    <t xml:space="preserve">Уплата налогов, сборов и иных платежей </t>
  </si>
  <si>
    <t xml:space="preserve">                        Собрание депутатов Елизовского городского поселения</t>
  </si>
  <si>
    <t>Уплата прочих налогов, сборов</t>
  </si>
  <si>
    <t>1022</t>
  </si>
  <si>
    <t>2024г.</t>
  </si>
  <si>
    <t>Страхование</t>
  </si>
  <si>
    <t>Приложение к Решению Собрания депутатов Елизовского городского поселения  от 8 декабря 2023 года №399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</si>
</sst>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/>
    <xf numFmtId="49" fontId="2" fillId="0" borderId="2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" fontId="0" fillId="0" borderId="0" xfId="0" applyNumberFormat="1" applyFont="1"/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6" fillId="0" borderId="0" xfId="0" applyNumberFormat="1" applyFont="1"/>
    <xf numFmtId="1" fontId="3" fillId="0" borderId="3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workbookViewId="0">
      <selection activeCell="E1" sqref="E1:K2"/>
    </sheetView>
  </sheetViews>
  <sheetFormatPr defaultRowHeight="12.75" x14ac:dyDescent="0.2"/>
  <cols>
    <col min="1" max="1" width="6.140625" style="19" customWidth="1"/>
    <col min="2" max="2" width="48" customWidth="1"/>
    <col min="3" max="3" width="10" style="19" customWidth="1"/>
    <col min="4" max="4" width="10.5703125" style="19" customWidth="1"/>
    <col min="5" max="5" width="11.7109375" style="19" customWidth="1"/>
    <col min="6" max="7" width="9.85546875" style="19" customWidth="1"/>
    <col min="8" max="8" width="10" style="19" customWidth="1"/>
    <col min="9" max="9" width="8.140625" style="19" customWidth="1"/>
    <col min="10" max="10" width="8.42578125" style="19" customWidth="1"/>
    <col min="11" max="11" width="10.85546875" style="19" customWidth="1"/>
    <col min="12" max="12" width="10.7109375" bestFit="1" customWidth="1"/>
  </cols>
  <sheetData>
    <row r="1" spans="1:12" x14ac:dyDescent="0.2">
      <c r="E1" s="38" t="s">
        <v>33</v>
      </c>
      <c r="F1" s="38"/>
      <c r="G1" s="38"/>
      <c r="H1" s="38"/>
      <c r="I1" s="38"/>
      <c r="J1" s="38"/>
      <c r="K1" s="38"/>
      <c r="L1" s="19"/>
    </row>
    <row r="2" spans="1:12" x14ac:dyDescent="0.2">
      <c r="E2" s="38"/>
      <c r="F2" s="38"/>
      <c r="G2" s="38"/>
      <c r="H2" s="38"/>
      <c r="I2" s="38"/>
      <c r="J2" s="38"/>
      <c r="K2" s="38"/>
    </row>
    <row r="4" spans="1:12" ht="15.75" x14ac:dyDescent="0.25">
      <c r="B4" s="8" t="s">
        <v>28</v>
      </c>
      <c r="C4" s="8"/>
      <c r="D4" s="8"/>
      <c r="E4" s="8" t="s">
        <v>31</v>
      </c>
      <c r="F4" s="8"/>
      <c r="G4" s="8"/>
      <c r="H4" s="8"/>
      <c r="I4" s="8"/>
      <c r="J4" s="22" t="s">
        <v>23</v>
      </c>
      <c r="K4" s="25">
        <f>K9+K11</f>
        <v>28014128.109999999</v>
      </c>
    </row>
    <row r="5" spans="1:12" ht="15.75" x14ac:dyDescent="0.25">
      <c r="B5" s="8"/>
      <c r="C5" s="8"/>
      <c r="D5" s="8"/>
      <c r="E5" s="8"/>
      <c r="F5" s="8"/>
      <c r="G5" s="8"/>
      <c r="H5" s="8"/>
      <c r="I5" s="8"/>
      <c r="J5" s="8"/>
    </row>
    <row r="6" spans="1:12" x14ac:dyDescent="0.2">
      <c r="A6" s="20"/>
      <c r="B6" s="32" t="s">
        <v>15</v>
      </c>
      <c r="C6" s="35" t="s">
        <v>19</v>
      </c>
      <c r="D6" s="36"/>
      <c r="E6" s="37" t="s">
        <v>20</v>
      </c>
      <c r="F6" s="37"/>
      <c r="G6" s="37"/>
      <c r="H6" s="36"/>
      <c r="I6" s="34" t="s">
        <v>13</v>
      </c>
      <c r="J6" s="33">
        <v>1001</v>
      </c>
      <c r="K6" s="5"/>
    </row>
    <row r="7" spans="1:12" s="3" customFormat="1" ht="21.6" customHeight="1" x14ac:dyDescent="0.2">
      <c r="A7" s="2" t="s">
        <v>18</v>
      </c>
      <c r="B7" s="6" t="s">
        <v>10</v>
      </c>
      <c r="C7" s="14"/>
      <c r="D7" s="14" t="s">
        <v>11</v>
      </c>
      <c r="E7" s="14" t="s">
        <v>21</v>
      </c>
      <c r="F7" s="14" t="s">
        <v>22</v>
      </c>
      <c r="G7" s="14" t="s">
        <v>30</v>
      </c>
      <c r="H7" s="14" t="s">
        <v>12</v>
      </c>
      <c r="I7" s="15" t="s">
        <v>17</v>
      </c>
      <c r="J7" s="16" t="s">
        <v>11</v>
      </c>
      <c r="K7" s="6" t="s">
        <v>14</v>
      </c>
    </row>
    <row r="8" spans="1:12" s="1" customFormat="1" ht="21" customHeight="1" x14ac:dyDescent="0.2">
      <c r="A8" s="2"/>
      <c r="B8" s="17" t="s">
        <v>16</v>
      </c>
      <c r="C8" s="11">
        <f>C9+C10+C11</f>
        <v>5310500.5999999996</v>
      </c>
      <c r="D8" s="10">
        <f>D9+D10+D11</f>
        <v>5310500.5999999996</v>
      </c>
      <c r="E8" s="10">
        <f>E9+E10+E11</f>
        <v>4265825</v>
      </c>
      <c r="F8" s="10">
        <f>F9+F10+F11</f>
        <v>19259802.509999998</v>
      </c>
      <c r="G8" s="10">
        <f>G9+G10+G11</f>
        <v>0</v>
      </c>
      <c r="H8" s="10">
        <f>SUM(H9:H11)</f>
        <v>23525627.509999998</v>
      </c>
      <c r="I8" s="29"/>
      <c r="J8" s="10"/>
      <c r="K8" s="10">
        <f>K9+K10+K11</f>
        <v>28836128.109999999</v>
      </c>
      <c r="L8" s="27"/>
    </row>
    <row r="9" spans="1:12" ht="21" customHeight="1" x14ac:dyDescent="0.2">
      <c r="A9" s="12">
        <v>121</v>
      </c>
      <c r="B9" s="13" t="s">
        <v>0</v>
      </c>
      <c r="C9" s="11">
        <v>4122172.6</v>
      </c>
      <c r="D9" s="11">
        <f>C9</f>
        <v>4122172.6</v>
      </c>
      <c r="E9" s="11">
        <f>6431074-3215537</f>
        <v>3215537</v>
      </c>
      <c r="F9" s="11">
        <f>15172669.11-500000</f>
        <v>14672669.109999999</v>
      </c>
      <c r="G9" s="11">
        <v>0</v>
      </c>
      <c r="H9" s="11">
        <f>E9+F9</f>
        <v>17888206.109999999</v>
      </c>
      <c r="I9" s="28"/>
      <c r="J9" s="11"/>
      <c r="K9" s="11">
        <f>H9+D9</f>
        <v>22010378.710000001</v>
      </c>
      <c r="L9" s="1"/>
    </row>
    <row r="10" spans="1:12" ht="20.25" customHeight="1" x14ac:dyDescent="0.2">
      <c r="A10" s="12">
        <v>122</v>
      </c>
      <c r="B10" s="13" t="s">
        <v>1</v>
      </c>
      <c r="C10" s="11">
        <v>250000</v>
      </c>
      <c r="D10" s="11">
        <f>C10</f>
        <v>250000</v>
      </c>
      <c r="E10" s="11">
        <f>486000-250000</f>
        <v>236000</v>
      </c>
      <c r="F10" s="11">
        <f>636000-300000</f>
        <v>336000</v>
      </c>
      <c r="G10" s="11">
        <v>0</v>
      </c>
      <c r="H10" s="11">
        <f t="shared" ref="H10:H11" si="0">E10+F10</f>
        <v>572000</v>
      </c>
      <c r="I10" s="28"/>
      <c r="J10" s="11"/>
      <c r="K10" s="11">
        <f>H10+D10</f>
        <v>822000</v>
      </c>
    </row>
    <row r="11" spans="1:12" ht="21" customHeight="1" x14ac:dyDescent="0.2">
      <c r="A11" s="12">
        <v>129</v>
      </c>
      <c r="B11" s="13" t="s">
        <v>2</v>
      </c>
      <c r="C11" s="11">
        <v>938328</v>
      </c>
      <c r="D11" s="11">
        <f>C11</f>
        <v>938328</v>
      </c>
      <c r="E11" s="11">
        <f>1615714-801426</f>
        <v>814288</v>
      </c>
      <c r="F11" s="11">
        <f>4494671-243537.6</f>
        <v>4251133.4000000004</v>
      </c>
      <c r="G11" s="11">
        <v>0</v>
      </c>
      <c r="H11" s="11">
        <f t="shared" si="0"/>
        <v>5065421.4000000004</v>
      </c>
      <c r="I11" s="28"/>
      <c r="J11" s="11"/>
      <c r="K11" s="11">
        <f>H11+D11</f>
        <v>6003749.4000000004</v>
      </c>
    </row>
    <row r="12" spans="1:12" s="1" customFormat="1" ht="21.75" customHeight="1" x14ac:dyDescent="0.2">
      <c r="A12" s="2">
        <v>244</v>
      </c>
      <c r="B12" s="17" t="s">
        <v>26</v>
      </c>
      <c r="C12" s="10"/>
      <c r="D12" s="10"/>
      <c r="E12" s="10"/>
      <c r="F12" s="10">
        <f>SUM(F13:F20)</f>
        <v>3670911</v>
      </c>
      <c r="G12" s="10">
        <v>0</v>
      </c>
      <c r="H12" s="10">
        <f>F12+G12</f>
        <v>3670911</v>
      </c>
      <c r="I12" s="29"/>
      <c r="J12" s="10"/>
      <c r="K12" s="10">
        <f>H12</f>
        <v>3670911</v>
      </c>
    </row>
    <row r="13" spans="1:12" ht="19.5" customHeight="1" x14ac:dyDescent="0.2">
      <c r="A13" s="12">
        <v>244</v>
      </c>
      <c r="B13" s="13" t="s">
        <v>3</v>
      </c>
      <c r="C13" s="11"/>
      <c r="D13" s="11"/>
      <c r="E13" s="11"/>
      <c r="F13" s="11">
        <v>182235</v>
      </c>
      <c r="G13" s="11"/>
      <c r="H13" s="11">
        <f t="shared" ref="H13:H20" si="1">F13+G13</f>
        <v>182235</v>
      </c>
      <c r="I13" s="28"/>
      <c r="J13" s="11"/>
      <c r="K13" s="11">
        <f>H13</f>
        <v>182235</v>
      </c>
    </row>
    <row r="14" spans="1:12" ht="20.25" customHeight="1" x14ac:dyDescent="0.2">
      <c r="A14" s="12">
        <v>244</v>
      </c>
      <c r="B14" s="13" t="s">
        <v>4</v>
      </c>
      <c r="C14" s="11"/>
      <c r="D14" s="11"/>
      <c r="E14" s="11"/>
      <c r="F14" s="11">
        <v>0</v>
      </c>
      <c r="G14" s="11">
        <v>0</v>
      </c>
      <c r="H14" s="11">
        <f t="shared" si="1"/>
        <v>0</v>
      </c>
      <c r="I14" s="28"/>
      <c r="J14" s="11"/>
      <c r="K14" s="11">
        <f>H14+J14</f>
        <v>0</v>
      </c>
    </row>
    <row r="15" spans="1:12" ht="21" customHeight="1" x14ac:dyDescent="0.2">
      <c r="A15" s="12">
        <v>244</v>
      </c>
      <c r="B15" s="13" t="s">
        <v>5</v>
      </c>
      <c r="C15" s="11"/>
      <c r="D15" s="11"/>
      <c r="E15" s="11"/>
      <c r="F15" s="11">
        <v>1548823</v>
      </c>
      <c r="G15" s="11">
        <v>0</v>
      </c>
      <c r="H15" s="11">
        <f t="shared" si="1"/>
        <v>1548823</v>
      </c>
      <c r="I15" s="28"/>
      <c r="J15" s="11"/>
      <c r="K15" s="11">
        <f>H15+J15</f>
        <v>1548823</v>
      </c>
    </row>
    <row r="16" spans="1:12" ht="21" customHeight="1" x14ac:dyDescent="0.2">
      <c r="A16" s="12">
        <v>244</v>
      </c>
      <c r="B16" s="13" t="s">
        <v>6</v>
      </c>
      <c r="C16" s="11"/>
      <c r="D16" s="11"/>
      <c r="E16" s="11"/>
      <c r="F16" s="11">
        <v>167727</v>
      </c>
      <c r="G16" s="11">
        <v>0</v>
      </c>
      <c r="H16" s="11">
        <f t="shared" si="1"/>
        <v>167727</v>
      </c>
      <c r="I16" s="28"/>
      <c r="J16" s="11"/>
      <c r="K16" s="11">
        <f>H16+J16</f>
        <v>167727</v>
      </c>
    </row>
    <row r="17" spans="1:12" ht="21" customHeight="1" x14ac:dyDescent="0.2">
      <c r="A17" s="12">
        <v>244</v>
      </c>
      <c r="B17" s="13" t="s">
        <v>7</v>
      </c>
      <c r="C17" s="11"/>
      <c r="D17" s="11"/>
      <c r="E17" s="11"/>
      <c r="F17" s="11">
        <v>950347</v>
      </c>
      <c r="G17" s="11">
        <v>0</v>
      </c>
      <c r="H17" s="11">
        <f t="shared" si="1"/>
        <v>950347</v>
      </c>
      <c r="I17" s="28"/>
      <c r="J17" s="11"/>
      <c r="K17" s="11">
        <f>H17+J17</f>
        <v>950347</v>
      </c>
    </row>
    <row r="18" spans="1:12" s="1" customFormat="1" ht="21.75" customHeight="1" x14ac:dyDescent="0.2">
      <c r="A18" s="9">
        <v>244</v>
      </c>
      <c r="B18" s="13" t="s">
        <v>32</v>
      </c>
      <c r="C18" s="11"/>
      <c r="D18" s="11"/>
      <c r="E18" s="11"/>
      <c r="F18" s="11">
        <v>9353</v>
      </c>
      <c r="G18" s="11">
        <v>0</v>
      </c>
      <c r="H18" s="11">
        <f t="shared" ref="H18" si="2">F18+G18</f>
        <v>9353</v>
      </c>
      <c r="I18" s="28"/>
      <c r="J18" s="11"/>
      <c r="K18" s="11">
        <f>H18</f>
        <v>9353</v>
      </c>
    </row>
    <row r="19" spans="1:12" s="1" customFormat="1" ht="21.75" customHeight="1" x14ac:dyDescent="0.2">
      <c r="A19" s="9">
        <v>244</v>
      </c>
      <c r="B19" s="13" t="s">
        <v>9</v>
      </c>
      <c r="C19" s="11"/>
      <c r="D19" s="11"/>
      <c r="E19" s="11"/>
      <c r="F19" s="11">
        <v>733167</v>
      </c>
      <c r="G19" s="11">
        <v>0</v>
      </c>
      <c r="H19" s="11">
        <f t="shared" si="1"/>
        <v>733167</v>
      </c>
      <c r="I19" s="28"/>
      <c r="J19" s="11"/>
      <c r="K19" s="11">
        <f>H19</f>
        <v>733167</v>
      </c>
    </row>
    <row r="20" spans="1:12" s="4" customFormat="1" ht="21" customHeight="1" x14ac:dyDescent="0.2">
      <c r="A20" s="9">
        <v>244</v>
      </c>
      <c r="B20" s="13" t="s">
        <v>8</v>
      </c>
      <c r="C20" s="11"/>
      <c r="D20" s="11"/>
      <c r="E20" s="11"/>
      <c r="F20" s="11">
        <v>79259</v>
      </c>
      <c r="G20" s="11">
        <v>0</v>
      </c>
      <c r="H20" s="11">
        <f t="shared" si="1"/>
        <v>79259</v>
      </c>
      <c r="I20" s="28"/>
      <c r="J20" s="11"/>
      <c r="K20" s="11">
        <f>H20</f>
        <v>79259</v>
      </c>
    </row>
    <row r="21" spans="1:12" s="4" customFormat="1" ht="21" customHeight="1" x14ac:dyDescent="0.2">
      <c r="A21" s="2">
        <v>850</v>
      </c>
      <c r="B21" s="17" t="s">
        <v>27</v>
      </c>
      <c r="C21" s="10"/>
      <c r="D21" s="10"/>
      <c r="E21" s="10"/>
      <c r="F21" s="10">
        <f>F22+F23+F24</f>
        <v>30961</v>
      </c>
      <c r="G21" s="10">
        <f>G22+G23+G24</f>
        <v>0</v>
      </c>
      <c r="H21" s="10">
        <f>SUM(F21:G21)</f>
        <v>30961</v>
      </c>
      <c r="I21" s="29"/>
      <c r="J21" s="10"/>
      <c r="K21" s="10">
        <f>K22+K23+K24</f>
        <v>30961</v>
      </c>
    </row>
    <row r="22" spans="1:12" s="4" customFormat="1" ht="21" customHeight="1" x14ac:dyDescent="0.2">
      <c r="A22" s="9">
        <v>851</v>
      </c>
      <c r="B22" s="13" t="s">
        <v>24</v>
      </c>
      <c r="C22" s="11"/>
      <c r="D22" s="11"/>
      <c r="E22" s="11"/>
      <c r="F22" s="11">
        <v>0</v>
      </c>
      <c r="G22" s="11">
        <v>0</v>
      </c>
      <c r="H22" s="10">
        <f t="shared" ref="H22:H24" si="3">SUM(F22:G22)</f>
        <v>0</v>
      </c>
      <c r="I22" s="28"/>
      <c r="J22" s="11"/>
      <c r="K22" s="11">
        <f>H22</f>
        <v>0</v>
      </c>
    </row>
    <row r="23" spans="1:12" s="4" customFormat="1" ht="21.75" customHeight="1" x14ac:dyDescent="0.2">
      <c r="A23" s="9">
        <v>852</v>
      </c>
      <c r="B23" s="13" t="s">
        <v>29</v>
      </c>
      <c r="C23" s="11"/>
      <c r="D23" s="11"/>
      <c r="E23" s="11"/>
      <c r="F23" s="11">
        <v>20961</v>
      </c>
      <c r="G23" s="11">
        <v>0</v>
      </c>
      <c r="H23" s="11">
        <f t="shared" si="3"/>
        <v>20961</v>
      </c>
      <c r="I23" s="28"/>
      <c r="J23" s="11"/>
      <c r="K23" s="11">
        <f>H23+J23</f>
        <v>20961</v>
      </c>
      <c r="L23" s="23"/>
    </row>
    <row r="24" spans="1:12" s="1" customFormat="1" ht="15.75" customHeight="1" x14ac:dyDescent="0.2">
      <c r="A24" s="9">
        <v>853</v>
      </c>
      <c r="B24" s="13" t="s">
        <v>25</v>
      </c>
      <c r="C24" s="11"/>
      <c r="D24" s="11"/>
      <c r="E24" s="11"/>
      <c r="F24" s="11">
        <v>10000</v>
      </c>
      <c r="G24" s="11">
        <v>0</v>
      </c>
      <c r="H24" s="11">
        <f t="shared" si="3"/>
        <v>10000</v>
      </c>
      <c r="I24" s="28"/>
      <c r="J24" s="11"/>
      <c r="K24" s="11">
        <f>H24</f>
        <v>10000</v>
      </c>
    </row>
    <row r="25" spans="1:12" s="1" customFormat="1" ht="18" customHeight="1" x14ac:dyDescent="0.2">
      <c r="A25" s="2"/>
      <c r="B25" s="17" t="s">
        <v>11</v>
      </c>
      <c r="C25" s="10">
        <f>C8+C12+C23+C24</f>
        <v>5310500.5999999996</v>
      </c>
      <c r="D25" s="10">
        <f>D8</f>
        <v>5310500.5999999996</v>
      </c>
      <c r="E25" s="10">
        <f>E8</f>
        <v>4265825</v>
      </c>
      <c r="F25" s="10">
        <f>F8+F12+F21</f>
        <v>22961674.509999998</v>
      </c>
      <c r="G25" s="10">
        <f>G8+G12+G21</f>
        <v>0</v>
      </c>
      <c r="H25" s="10">
        <v>26656643</v>
      </c>
      <c r="I25" s="10">
        <v>0</v>
      </c>
      <c r="J25" s="10">
        <v>0</v>
      </c>
      <c r="K25" s="10">
        <f>D25+E25+F25</f>
        <v>32538000.109999999</v>
      </c>
    </row>
    <row r="26" spans="1:12" x14ac:dyDescent="0.2">
      <c r="B26" s="18"/>
      <c r="C26" s="26"/>
      <c r="D26" s="26"/>
      <c r="E26" s="26"/>
      <c r="F26" s="26"/>
      <c r="G26" s="26"/>
      <c r="H26" s="26">
        <f>H25</f>
        <v>26656643</v>
      </c>
      <c r="I26" s="26"/>
      <c r="J26" s="7"/>
      <c r="K26" s="21">
        <f>K8+K12+K21</f>
        <v>32538000.109999999</v>
      </c>
    </row>
    <row r="28" spans="1:12" x14ac:dyDescent="0.2">
      <c r="C28" s="30"/>
      <c r="D28" s="30"/>
      <c r="E28" s="30"/>
      <c r="F28" s="30"/>
      <c r="G28" s="30"/>
      <c r="H28" s="30"/>
      <c r="I28" s="30"/>
      <c r="J28" s="30"/>
      <c r="K28" s="30"/>
    </row>
    <row r="29" spans="1:12" x14ac:dyDescent="0.2">
      <c r="C29" s="31"/>
      <c r="D29" s="30"/>
      <c r="E29" s="30"/>
      <c r="F29" s="31"/>
      <c r="G29" s="31"/>
      <c r="H29" s="31"/>
      <c r="I29" s="30"/>
      <c r="J29" s="30"/>
      <c r="K29" s="31"/>
    </row>
    <row r="30" spans="1:12" x14ac:dyDescent="0.2">
      <c r="K30" s="24"/>
    </row>
  </sheetData>
  <mergeCells count="3">
    <mergeCell ref="C6:D6"/>
    <mergeCell ref="E6:H6"/>
    <mergeCell ref="E1:K2"/>
  </mergeCells>
  <pageMargins left="0.31496062992125984" right="0.31496062992125984" top="0.15748031496062992" bottom="0.35433070866141736" header="0.11811023622047245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 с ИЗМЕНЕНИЯМИ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2023-12-06T04:02:21Z</cp:lastPrinted>
  <dcterms:created xsi:type="dcterms:W3CDTF">2007-05-07T02:59:48Z</dcterms:created>
  <dcterms:modified xsi:type="dcterms:W3CDTF">2023-12-08T00:15:22Z</dcterms:modified>
</cp:coreProperties>
</file>