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730" yWindow="225" windowWidth="14250" windowHeight="15150" activeTab="1"/>
  </bookViews>
  <sheets>
    <sheet name="Приложение 1" sheetId="2" r:id="rId1"/>
    <sheet name="Приложение 2" sheetId="1" r:id="rId2"/>
    <sheet name="Приложение 3" sheetId="3" r:id="rId3"/>
  </sheets>
  <definedNames>
    <definedName name="_xlnm.Print_Area" localSheetId="1">'Приложение 2'!$A$1:$S$32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/>
  <c r="G26"/>
  <c r="M10"/>
  <c r="M9"/>
  <c r="M8" s="1"/>
  <c r="N10"/>
  <c r="N9"/>
  <c r="N8" s="1"/>
  <c r="O10"/>
  <c r="O9"/>
  <c r="O8" s="1"/>
  <c r="P10"/>
  <c r="P9"/>
  <c r="P8" s="1"/>
  <c r="R8"/>
  <c r="Q8"/>
  <c r="R9"/>
  <c r="Q9"/>
  <c r="R16"/>
  <c r="R15"/>
  <c r="R14" s="1"/>
  <c r="Q15"/>
  <c r="Q16"/>
  <c r="R13" l="1"/>
  <c r="J12" i="2" s="1"/>
  <c r="J9" s="1"/>
  <c r="R12" i="1"/>
  <c r="J11" i="2" s="1"/>
  <c r="Q13" i="1"/>
  <c r="Q12"/>
  <c r="L31"/>
  <c r="L30"/>
  <c r="L25"/>
  <c r="L24"/>
  <c r="R28"/>
  <c r="R27"/>
  <c r="R22"/>
  <c r="R21"/>
  <c r="R20" s="1"/>
  <c r="R17"/>
  <c r="P20"/>
  <c r="J10" i="2" l="1"/>
  <c r="J7" s="1"/>
  <c r="J8"/>
  <c r="R10" i="1"/>
  <c r="O19"/>
  <c r="L19" s="1"/>
  <c r="N28"/>
  <c r="O28"/>
  <c r="P28"/>
  <c r="Q28"/>
  <c r="M28"/>
  <c r="L28" s="1"/>
  <c r="N27"/>
  <c r="O27"/>
  <c r="P27"/>
  <c r="Q27"/>
  <c r="M27"/>
  <c r="L27" s="1"/>
  <c r="N16"/>
  <c r="P16"/>
  <c r="P13" s="1"/>
  <c r="P15"/>
  <c r="M16"/>
  <c r="M15"/>
  <c r="O23"/>
  <c r="N23"/>
  <c r="L23" s="1"/>
  <c r="O29"/>
  <c r="O18"/>
  <c r="O15" s="1"/>
  <c r="O12" s="1"/>
  <c r="G11" i="2" s="1"/>
  <c r="N18" i="1"/>
  <c r="P12" l="1"/>
  <c r="H11" i="2" s="1"/>
  <c r="M13" i="1"/>
  <c r="N13"/>
  <c r="F12" i="2" s="1"/>
  <c r="M12" i="1"/>
  <c r="N15"/>
  <c r="N12" s="1"/>
  <c r="F11" i="2" s="1"/>
  <c r="L18" i="1"/>
  <c r="R11"/>
  <c r="H12" i="2"/>
  <c r="N26" i="1"/>
  <c r="L26" s="1"/>
  <c r="O26"/>
  <c r="O22"/>
  <c r="O16" l="1"/>
  <c r="E11" i="2"/>
  <c r="E12"/>
  <c r="Q17" i="1"/>
  <c r="P17"/>
  <c r="O17"/>
  <c r="N17"/>
  <c r="Q22"/>
  <c r="I12" i="2" s="1"/>
  <c r="D12" s="1"/>
  <c r="Q21" i="1"/>
  <c r="N29"/>
  <c r="L29" s="1"/>
  <c r="L17" l="1"/>
  <c r="L21"/>
  <c r="L22"/>
  <c r="O13"/>
  <c r="L16"/>
  <c r="Q10"/>
  <c r="N14"/>
  <c r="Q20"/>
  <c r="I9" i="2"/>
  <c r="G12" l="1"/>
  <c r="L13" i="1"/>
  <c r="L15"/>
  <c r="P14"/>
  <c r="Q14"/>
  <c r="Q11"/>
  <c r="H8" i="2"/>
  <c r="E9"/>
  <c r="I11" l="1"/>
  <c r="D11" s="1"/>
  <c r="L12" i="1"/>
  <c r="O14"/>
  <c r="L14" s="1"/>
  <c r="F9" i="2" l="1"/>
  <c r="I8"/>
  <c r="I10"/>
  <c r="I7" s="1"/>
  <c r="P11" i="1"/>
  <c r="G10" i="2"/>
  <c r="G7" s="1"/>
  <c r="H9"/>
  <c r="H10"/>
  <c r="G8"/>
  <c r="N20" i="1"/>
  <c r="L20" s="1"/>
  <c r="N11"/>
  <c r="D9" i="2" l="1"/>
  <c r="H7"/>
  <c r="D7" s="1"/>
  <c r="D10"/>
  <c r="G9"/>
  <c r="F8" l="1"/>
  <c r="D8" s="1"/>
  <c r="L9" i="1"/>
  <c r="E8" i="2"/>
  <c r="E10"/>
  <c r="E7" s="1"/>
  <c r="F10"/>
  <c r="O11" i="1"/>
  <c r="L11" s="1"/>
  <c r="L10"/>
  <c r="F7" i="2" l="1"/>
  <c r="L8" i="1"/>
</calcChain>
</file>

<file path=xl/sharedStrings.xml><?xml version="1.0" encoding="utf-8"?>
<sst xmlns="http://schemas.openxmlformats.org/spreadsheetml/2006/main" count="147" uniqueCount="58">
  <si>
    <t>№ п/п</t>
  </si>
  <si>
    <t>Всего</t>
  </si>
  <si>
    <t>Наименование Программы/Подпрограммы</t>
  </si>
  <si>
    <t>Источники финансирования</t>
  </si>
  <si>
    <t>Исполнители мероприятий</t>
  </si>
  <si>
    <t>краевой бюджет</t>
  </si>
  <si>
    <t>местный бюджет</t>
  </si>
  <si>
    <t>Всего,                           тыс. рублей</t>
  </si>
  <si>
    <t>Натуральные показатели</t>
  </si>
  <si>
    <t>Ед. изм.</t>
  </si>
  <si>
    <t>Подпрограмма 1 "Развитие дорожного хозяйства в Елизовском городском поселении"</t>
  </si>
  <si>
    <t>Источники финасирования</t>
  </si>
  <si>
    <t>Краевой бюджет</t>
  </si>
  <si>
    <t>Местный бюджет</t>
  </si>
  <si>
    <t>Объем финансирования, тыс. рублей</t>
  </si>
  <si>
    <t>х</t>
  </si>
  <si>
    <t>Мероприятия по содержанию автомобильных дорог общего пользования местного значения Елизовского городского поселения, а так же искусственных сооружений на них</t>
  </si>
  <si>
    <t>км</t>
  </si>
  <si>
    <t>2020 год</t>
  </si>
  <si>
    <t>2021 год</t>
  </si>
  <si>
    <t>2022 год</t>
  </si>
  <si>
    <t>Финансовое обеспечение реализации муниципальной программы «Развитие транспортной системы Елизовского городского поселения»</t>
  </si>
  <si>
    <t>Программа "Развитие транспортной системы Елизовского городского поселения"</t>
  </si>
  <si>
    <t xml:space="preserve">            Перечень основных мероприятий Программы «Развитие транспортной системы Елизовского городского поселения»</t>
  </si>
  <si>
    <t>2023 год</t>
  </si>
  <si>
    <t>Количество, в т.ч.по годам</t>
  </si>
  <si>
    <t>Приложение 2 
к Программе «Развитие транспортной системы Елизовского городского поселения»</t>
  </si>
  <si>
    <t>Приложение 1 
к  Программе «Развитие транспортной системы Елизовского городского поселения»</t>
  </si>
  <si>
    <t>Управление жилищно-коммунального хозяйства администрации Елизовского городского поселения</t>
  </si>
  <si>
    <t>Ремонт автомобильных дорог общего пользования местного значения Елизовского городского поселения</t>
  </si>
  <si>
    <t xml:space="preserve"> </t>
  </si>
  <si>
    <t>Приложение 3 
к Программе «Развитие транспортной системы Елизовского городского поселения»</t>
  </si>
  <si>
    <t>Целевой показатель (индикатор)</t>
  </si>
  <si>
    <t>Ед. изм</t>
  </si>
  <si>
    <t>№п/п</t>
  </si>
  <si>
    <t>2024 год</t>
  </si>
  <si>
    <r>
      <t>Задача:</t>
    </r>
    <r>
      <rPr>
        <i/>
        <sz val="14"/>
        <color theme="1"/>
        <rFont val="Times New Roman"/>
        <family val="1"/>
        <charset val="204"/>
      </rPr>
      <t xml:space="preserve"> Ф</t>
    </r>
    <r>
      <rPr>
        <i/>
        <sz val="12"/>
        <color theme="1"/>
        <rFont val="Times New Roman"/>
        <family val="1"/>
        <charset val="204"/>
      </rPr>
      <t>ормирование единой дорожной сети круглогодичной доступности для населения Елизовского городского поселения</t>
    </r>
  </si>
  <si>
    <t>».</t>
  </si>
  <si>
    <t>Сроки исполнения, год</t>
  </si>
  <si>
    <t>Муниципальное бюджетное учреждение «Благоустройство города Елизово»</t>
  </si>
  <si>
    <t xml:space="preserve"> 1.1.</t>
  </si>
  <si>
    <t>1.2.</t>
  </si>
  <si>
    <t>1.</t>
  </si>
  <si>
    <t>Программа «Развитие транспортной системы Елизовского городского поселения»</t>
  </si>
  <si>
    <t>Подпрограмма 1 «Развитие дорожного хозяйства в Елизовском городском поселении»</t>
  </si>
  <si>
    <t xml:space="preserve">Целевые показатели, отражающие отклонения фактических результатов от запланированных Программы «Развитие транспортной системы Елизовского городского поселения» </t>
  </si>
  <si>
    <t>Х</t>
  </si>
  <si>
    <t>Основное мероприятие «Строительство, реконструкция автомобильных дорог и межквартальных проездов в Елизовском городском поселении»</t>
  </si>
  <si>
    <t>1.3.</t>
  </si>
  <si>
    <t>1.3.1.</t>
  </si>
  <si>
    <t>Разработка проектно-сметной документации с прохождением государственной экспертизы проектно-сметной документации по объекту: «Строительство проезда в границах от ул. 40 лет Октября до МКД 1 по ул. 40 лет Октября с устройством парковки»</t>
  </si>
  <si>
    <t>МКУ "Департамент строительства г. Елизово"</t>
  </si>
  <si>
    <t>Строительство, реконструкция автомобильных дорог и межквартальных проездов в Елизовском городском поселении</t>
  </si>
  <si>
    <t>усл. ед.</t>
  </si>
  <si>
    <t>2025 год</t>
  </si>
  <si>
    <t>2020-2025</t>
  </si>
  <si>
    <t>1.1.1.</t>
  </si>
  <si>
    <t>1.1.2.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</si>
</sst>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#,##0.00000"/>
    <numFmt numFmtId="166" formatCode="0.000"/>
    <numFmt numFmtId="167" formatCode="0;[Red]0"/>
  </numFmts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2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165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85" zoomScaleNormal="85" workbookViewId="0">
      <selection activeCell="F5" sqref="F5:F6"/>
    </sheetView>
  </sheetViews>
  <sheetFormatPr defaultRowHeight="15"/>
  <cols>
    <col min="1" max="1" width="5.42578125" customWidth="1"/>
    <col min="2" max="2" width="29.85546875" customWidth="1"/>
    <col min="3" max="3" width="19.5703125" customWidth="1"/>
    <col min="4" max="8" width="18.28515625" customWidth="1"/>
    <col min="9" max="9" width="13.140625" customWidth="1"/>
    <col min="10" max="10" width="14.28515625" customWidth="1"/>
  </cols>
  <sheetData>
    <row r="1" spans="1:12" ht="55.5" customHeight="1">
      <c r="E1" s="58" t="s">
        <v>27</v>
      </c>
      <c r="F1" s="58"/>
      <c r="G1" s="58"/>
      <c r="H1" s="58"/>
      <c r="I1" s="58"/>
      <c r="J1" s="58"/>
    </row>
    <row r="2" spans="1:12">
      <c r="A2" s="1"/>
      <c r="B2" s="1"/>
      <c r="C2" s="4"/>
      <c r="D2" s="18"/>
      <c r="E2" s="18"/>
      <c r="F2" s="18"/>
      <c r="G2" s="18"/>
      <c r="H2" s="1"/>
      <c r="I2" s="4"/>
      <c r="J2" s="4"/>
      <c r="K2" s="1"/>
      <c r="L2" s="1"/>
    </row>
    <row r="3" spans="1:12" ht="37.5" customHeight="1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1"/>
      <c r="L3" s="1"/>
    </row>
    <row r="4" spans="1:12" ht="15.75">
      <c r="A4" s="7"/>
      <c r="B4" s="7"/>
      <c r="C4" s="7"/>
      <c r="D4" s="8"/>
      <c r="E4" s="7"/>
      <c r="F4" s="1"/>
      <c r="G4" s="1"/>
      <c r="H4" s="1"/>
      <c r="I4" s="1"/>
      <c r="J4" s="1"/>
      <c r="K4" s="1"/>
      <c r="L4" s="1"/>
    </row>
    <row r="5" spans="1:12" ht="24" customHeight="1">
      <c r="A5" s="56" t="s">
        <v>0</v>
      </c>
      <c r="B5" s="56" t="s">
        <v>2</v>
      </c>
      <c r="C5" s="56" t="s">
        <v>11</v>
      </c>
      <c r="D5" s="56" t="s">
        <v>14</v>
      </c>
      <c r="E5" s="56" t="s">
        <v>18</v>
      </c>
      <c r="F5" s="56" t="s">
        <v>19</v>
      </c>
      <c r="G5" s="56" t="s">
        <v>20</v>
      </c>
      <c r="H5" s="56" t="s">
        <v>24</v>
      </c>
      <c r="I5" s="56" t="s">
        <v>35</v>
      </c>
      <c r="J5" s="56" t="s">
        <v>54</v>
      </c>
      <c r="K5" s="1"/>
      <c r="L5" s="1"/>
    </row>
    <row r="6" spans="1:12" ht="29.45" customHeight="1">
      <c r="A6" s="66"/>
      <c r="B6" s="66"/>
      <c r="C6" s="66"/>
      <c r="D6" s="66"/>
      <c r="E6" s="57"/>
      <c r="F6" s="57"/>
      <c r="G6" s="57"/>
      <c r="H6" s="57"/>
      <c r="I6" s="57"/>
      <c r="J6" s="57"/>
      <c r="K6" s="1"/>
      <c r="L6" s="1"/>
    </row>
    <row r="7" spans="1:12" ht="21.75" customHeight="1">
      <c r="A7" s="60" t="s">
        <v>46</v>
      </c>
      <c r="B7" s="63" t="s">
        <v>43</v>
      </c>
      <c r="C7" s="10" t="s">
        <v>1</v>
      </c>
      <c r="D7" s="31">
        <f t="shared" ref="D7:D12" si="0">SUM(E7:J7)</f>
        <v>93009.347959999999</v>
      </c>
      <c r="E7" s="31">
        <f>E10</f>
        <v>11729.32199</v>
      </c>
      <c r="F7" s="31">
        <f t="shared" ref="F7:H7" si="1">F10</f>
        <v>7889.4664200000007</v>
      </c>
      <c r="G7" s="31">
        <f t="shared" si="1"/>
        <v>38271.659549999997</v>
      </c>
      <c r="H7" s="31">
        <f t="shared" si="1"/>
        <v>14966.3</v>
      </c>
      <c r="I7" s="31">
        <f t="shared" ref="I7:J7" si="2">I10</f>
        <v>9926.2999999999993</v>
      </c>
      <c r="J7" s="31">
        <f t="shared" si="2"/>
        <v>10226.299999999999</v>
      </c>
      <c r="K7" s="1"/>
      <c r="L7" s="1"/>
    </row>
    <row r="8" spans="1:12" ht="23.25" customHeight="1">
      <c r="A8" s="61"/>
      <c r="B8" s="64"/>
      <c r="C8" s="10" t="s">
        <v>12</v>
      </c>
      <c r="D8" s="32">
        <f t="shared" si="0"/>
        <v>59718.58355000001</v>
      </c>
      <c r="E8" s="32">
        <f t="shared" ref="E8:H9" si="3">E11</f>
        <v>6880</v>
      </c>
      <c r="F8" s="32">
        <f>'Приложение 2'!N9</f>
        <v>5045.4545500000004</v>
      </c>
      <c r="G8" s="32">
        <f t="shared" si="3"/>
        <v>27614.228999999999</v>
      </c>
      <c r="H8" s="32">
        <f t="shared" si="3"/>
        <v>6726.2999999999993</v>
      </c>
      <c r="I8" s="32">
        <f t="shared" ref="I8:J8" si="4">I11</f>
        <v>6726.3</v>
      </c>
      <c r="J8" s="32">
        <f t="shared" si="4"/>
        <v>6726.3</v>
      </c>
      <c r="K8" s="1"/>
      <c r="L8" s="1"/>
    </row>
    <row r="9" spans="1:12" ht="31.5">
      <c r="A9" s="61"/>
      <c r="B9" s="65"/>
      <c r="C9" s="30" t="s">
        <v>13</v>
      </c>
      <c r="D9" s="32">
        <f t="shared" si="0"/>
        <v>33290.764410000003</v>
      </c>
      <c r="E9" s="32">
        <f t="shared" si="3"/>
        <v>4849.3219900000004</v>
      </c>
      <c r="F9" s="32">
        <f>'Приложение 2'!N10</f>
        <v>2844.0118699999998</v>
      </c>
      <c r="G9" s="32">
        <f t="shared" si="3"/>
        <v>10657.430550000001</v>
      </c>
      <c r="H9" s="32">
        <f t="shared" si="3"/>
        <v>8240</v>
      </c>
      <c r="I9" s="32">
        <f t="shared" ref="I9:J9" si="5">I12</f>
        <v>3200</v>
      </c>
      <c r="J9" s="32">
        <f t="shared" si="5"/>
        <v>3500</v>
      </c>
      <c r="K9" s="1"/>
      <c r="L9" s="1"/>
    </row>
    <row r="10" spans="1:12" ht="21.75" customHeight="1">
      <c r="A10" s="60" t="s">
        <v>42</v>
      </c>
      <c r="B10" s="63" t="s">
        <v>44</v>
      </c>
      <c r="C10" s="10" t="s">
        <v>1</v>
      </c>
      <c r="D10" s="31">
        <f t="shared" si="0"/>
        <v>93009.347959999999</v>
      </c>
      <c r="E10" s="31">
        <f>E11+E12</f>
        <v>11729.32199</v>
      </c>
      <c r="F10" s="31">
        <f t="shared" ref="F10:H10" si="6">F11+F12</f>
        <v>7889.4664200000007</v>
      </c>
      <c r="G10" s="31">
        <f t="shared" si="6"/>
        <v>38271.659549999997</v>
      </c>
      <c r="H10" s="31">
        <f t="shared" si="6"/>
        <v>14966.3</v>
      </c>
      <c r="I10" s="31">
        <f t="shared" ref="I10" si="7">I11+I12</f>
        <v>9926.2999999999993</v>
      </c>
      <c r="J10" s="31">
        <f t="shared" ref="J10" si="8">J11+J12</f>
        <v>10226.299999999999</v>
      </c>
      <c r="K10" s="1"/>
      <c r="L10" s="1"/>
    </row>
    <row r="11" spans="1:12" ht="21.75" customHeight="1">
      <c r="A11" s="61"/>
      <c r="B11" s="64"/>
      <c r="C11" s="9" t="s">
        <v>12</v>
      </c>
      <c r="D11" s="32">
        <f t="shared" si="0"/>
        <v>59718.58355000001</v>
      </c>
      <c r="E11" s="32">
        <f>'Приложение 2'!M12</f>
        <v>6880</v>
      </c>
      <c r="F11" s="32">
        <f>'Приложение 2'!N12</f>
        <v>5045.4545500000004</v>
      </c>
      <c r="G11" s="32">
        <f>'Приложение 2'!O12</f>
        <v>27614.228999999999</v>
      </c>
      <c r="H11" s="32">
        <f>'Приложение 2'!P12</f>
        <v>6726.2999999999993</v>
      </c>
      <c r="I11" s="32">
        <f>'Приложение 2'!Q12</f>
        <v>6726.3</v>
      </c>
      <c r="J11" s="32">
        <f>'Приложение 2'!R12</f>
        <v>6726.3</v>
      </c>
      <c r="K11" s="1"/>
      <c r="L11" s="1"/>
    </row>
    <row r="12" spans="1:12" ht="22.5" customHeight="1">
      <c r="A12" s="62"/>
      <c r="B12" s="65"/>
      <c r="C12" s="11" t="s">
        <v>13</v>
      </c>
      <c r="D12" s="32">
        <f t="shared" si="0"/>
        <v>33290.764410000003</v>
      </c>
      <c r="E12" s="32">
        <f>'Приложение 2'!M13</f>
        <v>4849.3219900000004</v>
      </c>
      <c r="F12" s="32">
        <f>'Приложение 2'!N13</f>
        <v>2844.0118699999998</v>
      </c>
      <c r="G12" s="32">
        <f>'Приложение 2'!O13</f>
        <v>10657.430550000001</v>
      </c>
      <c r="H12" s="32">
        <f>'Приложение 2'!P13</f>
        <v>8240</v>
      </c>
      <c r="I12" s="32">
        <f>'Приложение 2'!Q13</f>
        <v>3200</v>
      </c>
      <c r="J12" s="32">
        <f>'Приложение 2'!R13</f>
        <v>3500</v>
      </c>
      <c r="K12" s="1"/>
      <c r="L12" s="1"/>
    </row>
    <row r="13" spans="1:12">
      <c r="A13" s="1"/>
      <c r="B13" s="1"/>
      <c r="C13" s="1"/>
      <c r="D13" s="1"/>
      <c r="E13" s="13"/>
      <c r="F13" s="1"/>
      <c r="G13" s="1"/>
      <c r="H13" s="1"/>
    </row>
    <row r="14" spans="1:12">
      <c r="A14" s="1"/>
      <c r="B14" s="1"/>
      <c r="C14" s="1"/>
      <c r="D14" s="1"/>
      <c r="E14" s="1"/>
      <c r="F14" s="1"/>
      <c r="G14" s="1"/>
      <c r="H14" s="1"/>
    </row>
    <row r="15" spans="1:12">
      <c r="A15" s="1"/>
      <c r="B15" s="1"/>
      <c r="C15" s="1"/>
      <c r="D15" s="1"/>
      <c r="E15" s="1"/>
      <c r="F15" s="1"/>
      <c r="G15" s="1"/>
      <c r="H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2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16">
    <mergeCell ref="J5:J6"/>
    <mergeCell ref="E1:J1"/>
    <mergeCell ref="A3:J3"/>
    <mergeCell ref="I5:I6"/>
    <mergeCell ref="A10:A12"/>
    <mergeCell ref="B10:B12"/>
    <mergeCell ref="A5:A6"/>
    <mergeCell ref="B5:B6"/>
    <mergeCell ref="C5:C6"/>
    <mergeCell ref="A7:A9"/>
    <mergeCell ref="B7:B9"/>
    <mergeCell ref="H5:H6"/>
    <mergeCell ref="F5:F6"/>
    <mergeCell ref="G5:G6"/>
    <mergeCell ref="E5:E6"/>
    <mergeCell ref="D5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tabSelected="1" view="pageBreakPreview" zoomScaleSheetLayoutView="100" workbookViewId="0">
      <selection activeCell="P2" sqref="P2"/>
    </sheetView>
  </sheetViews>
  <sheetFormatPr defaultColWidth="8.85546875" defaultRowHeight="15"/>
  <cols>
    <col min="1" max="1" width="10" style="1" customWidth="1"/>
    <col min="2" max="2" width="34" style="1" customWidth="1"/>
    <col min="3" max="9" width="6.5703125" style="1" customWidth="1"/>
    <col min="10" max="10" width="10.5703125" style="1" customWidth="1"/>
    <col min="11" max="11" width="14.85546875" style="1" customWidth="1"/>
    <col min="12" max="15" width="12.140625" style="1" customWidth="1"/>
    <col min="16" max="16" width="16.5703125" style="1" customWidth="1"/>
    <col min="17" max="18" width="12.140625" style="1" customWidth="1"/>
    <col min="19" max="19" width="21.5703125" style="1" customWidth="1"/>
    <col min="20" max="21" width="9.5703125" style="1" bestFit="1" customWidth="1"/>
    <col min="22" max="23" width="8.85546875" style="1"/>
    <col min="24" max="24" width="9.5703125" style="1" bestFit="1" customWidth="1"/>
    <col min="25" max="16384" width="8.85546875" style="1"/>
  </cols>
  <sheetData>
    <row r="1" spans="1:19" ht="55.15" customHeight="1">
      <c r="M1" s="15"/>
      <c r="N1" s="15"/>
      <c r="O1" s="94" t="s">
        <v>26</v>
      </c>
      <c r="P1" s="94"/>
      <c r="Q1" s="94"/>
      <c r="R1" s="94"/>
      <c r="S1" s="94"/>
    </row>
    <row r="2" spans="1:19" ht="14.45" customHeight="1">
      <c r="L2" s="17"/>
      <c r="M2" s="17"/>
      <c r="N2" s="17"/>
      <c r="O2" s="16"/>
      <c r="P2" s="16"/>
      <c r="Q2" s="16"/>
      <c r="R2" s="16"/>
      <c r="S2" s="16"/>
    </row>
    <row r="3" spans="1:19" ht="18" customHeight="1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5" spans="1:19" ht="24" customHeight="1">
      <c r="A5" s="95" t="s">
        <v>0</v>
      </c>
      <c r="B5" s="95" t="s">
        <v>2</v>
      </c>
      <c r="C5" s="106" t="s">
        <v>8</v>
      </c>
      <c r="D5" s="107"/>
      <c r="E5" s="107"/>
      <c r="F5" s="107"/>
      <c r="G5" s="107"/>
      <c r="H5" s="107"/>
      <c r="I5" s="108"/>
      <c r="J5" s="95" t="s">
        <v>38</v>
      </c>
      <c r="K5" s="95" t="s">
        <v>3</v>
      </c>
      <c r="L5" s="95" t="s">
        <v>7</v>
      </c>
      <c r="M5" s="95" t="s">
        <v>18</v>
      </c>
      <c r="N5" s="98" t="s">
        <v>19</v>
      </c>
      <c r="O5" s="95" t="s">
        <v>20</v>
      </c>
      <c r="P5" s="98" t="s">
        <v>24</v>
      </c>
      <c r="Q5" s="98" t="s">
        <v>35</v>
      </c>
      <c r="R5" s="98" t="s">
        <v>54</v>
      </c>
      <c r="S5" s="95" t="s">
        <v>4</v>
      </c>
    </row>
    <row r="6" spans="1:19" ht="13.15" customHeight="1">
      <c r="A6" s="95"/>
      <c r="B6" s="95"/>
      <c r="C6" s="95" t="s">
        <v>9</v>
      </c>
      <c r="D6" s="103" t="s">
        <v>25</v>
      </c>
      <c r="E6" s="104"/>
      <c r="F6" s="104"/>
      <c r="G6" s="104"/>
      <c r="H6" s="104"/>
      <c r="I6" s="105"/>
      <c r="J6" s="95"/>
      <c r="K6" s="95"/>
      <c r="L6" s="95"/>
      <c r="M6" s="95"/>
      <c r="N6" s="98"/>
      <c r="O6" s="95"/>
      <c r="P6" s="98"/>
      <c r="Q6" s="98"/>
      <c r="R6" s="98"/>
      <c r="S6" s="95"/>
    </row>
    <row r="7" spans="1:19" ht="27.75" customHeight="1">
      <c r="A7" s="95"/>
      <c r="B7" s="95"/>
      <c r="C7" s="95"/>
      <c r="D7" s="14">
        <v>2020</v>
      </c>
      <c r="E7" s="14">
        <v>2021</v>
      </c>
      <c r="F7" s="14">
        <v>2022</v>
      </c>
      <c r="G7" s="14">
        <v>2023</v>
      </c>
      <c r="H7" s="19">
        <v>2024</v>
      </c>
      <c r="I7" s="48">
        <v>2025</v>
      </c>
      <c r="J7" s="95"/>
      <c r="K7" s="95"/>
      <c r="L7" s="95"/>
      <c r="M7" s="96"/>
      <c r="N7" s="99"/>
      <c r="O7" s="96"/>
      <c r="P7" s="99"/>
      <c r="Q7" s="99"/>
      <c r="R7" s="99"/>
      <c r="S7" s="95"/>
    </row>
    <row r="8" spans="1:19" ht="23.25" customHeight="1">
      <c r="A8" s="109" t="s">
        <v>15</v>
      </c>
      <c r="B8" s="111" t="s">
        <v>22</v>
      </c>
      <c r="C8" s="84" t="s">
        <v>15</v>
      </c>
      <c r="D8" s="84" t="s">
        <v>15</v>
      </c>
      <c r="E8" s="84" t="s">
        <v>15</v>
      </c>
      <c r="F8" s="84" t="s">
        <v>15</v>
      </c>
      <c r="G8" s="84" t="s">
        <v>15</v>
      </c>
      <c r="H8" s="84" t="s">
        <v>15</v>
      </c>
      <c r="I8" s="84" t="s">
        <v>15</v>
      </c>
      <c r="J8" s="102" t="s">
        <v>55</v>
      </c>
      <c r="K8" s="27" t="s">
        <v>1</v>
      </c>
      <c r="L8" s="26">
        <f>SUM(M8:R8)</f>
        <v>93009.347959999999</v>
      </c>
      <c r="M8" s="54">
        <f>M9+M10</f>
        <v>11729.32199</v>
      </c>
      <c r="N8" s="54">
        <f>N9+N10</f>
        <v>7889.4664200000007</v>
      </c>
      <c r="O8" s="54">
        <f>O9+O10</f>
        <v>38271.659549999997</v>
      </c>
      <c r="P8" s="54">
        <f>P9+P10</f>
        <v>14966.3</v>
      </c>
      <c r="Q8" s="54">
        <f>Q9+Q10</f>
        <v>9926.2999999999993</v>
      </c>
      <c r="R8" s="54">
        <f>R9+R10</f>
        <v>10226.299999999999</v>
      </c>
      <c r="S8" s="84" t="s">
        <v>15</v>
      </c>
    </row>
    <row r="9" spans="1:19" ht="23.25" customHeight="1">
      <c r="A9" s="109"/>
      <c r="B9" s="111"/>
      <c r="C9" s="84"/>
      <c r="D9" s="84"/>
      <c r="E9" s="84"/>
      <c r="F9" s="84"/>
      <c r="G9" s="84"/>
      <c r="H9" s="84"/>
      <c r="I9" s="84"/>
      <c r="J9" s="102"/>
      <c r="K9" s="27" t="s">
        <v>5</v>
      </c>
      <c r="L9" s="51">
        <f t="shared" ref="L9:L10" si="0">SUM(M9:R9)</f>
        <v>59718.58355000001</v>
      </c>
      <c r="M9" s="55">
        <f>M12</f>
        <v>6880</v>
      </c>
      <c r="N9" s="55">
        <f>N12</f>
        <v>5045.4545500000004</v>
      </c>
      <c r="O9" s="55">
        <f>O12</f>
        <v>27614.228999999999</v>
      </c>
      <c r="P9" s="55">
        <f>P12</f>
        <v>6726.2999999999993</v>
      </c>
      <c r="Q9" s="55">
        <f>Q12</f>
        <v>6726.3</v>
      </c>
      <c r="R9" s="55">
        <f>R12</f>
        <v>6726.3</v>
      </c>
      <c r="S9" s="84"/>
    </row>
    <row r="10" spans="1:19" ht="23.25" customHeight="1">
      <c r="A10" s="109"/>
      <c r="B10" s="111"/>
      <c r="C10" s="84"/>
      <c r="D10" s="84"/>
      <c r="E10" s="84"/>
      <c r="F10" s="84"/>
      <c r="G10" s="84"/>
      <c r="H10" s="84"/>
      <c r="I10" s="84"/>
      <c r="J10" s="102"/>
      <c r="K10" s="27" t="s">
        <v>6</v>
      </c>
      <c r="L10" s="51">
        <f t="shared" si="0"/>
        <v>33290.764410000003</v>
      </c>
      <c r="M10" s="55">
        <f>M13</f>
        <v>4849.3219900000004</v>
      </c>
      <c r="N10" s="55">
        <f>N13</f>
        <v>2844.0118699999998</v>
      </c>
      <c r="O10" s="55">
        <f>O13</f>
        <v>10657.430550000001</v>
      </c>
      <c r="P10" s="55">
        <f>P13</f>
        <v>8240</v>
      </c>
      <c r="Q10" s="55">
        <f>Q13</f>
        <v>3200</v>
      </c>
      <c r="R10" s="55">
        <f>R13</f>
        <v>3500</v>
      </c>
      <c r="S10" s="84"/>
    </row>
    <row r="11" spans="1:19" ht="22.5" customHeight="1">
      <c r="A11" s="110" t="s">
        <v>42</v>
      </c>
      <c r="B11" s="68" t="s">
        <v>10</v>
      </c>
      <c r="C11" s="71" t="s">
        <v>15</v>
      </c>
      <c r="D11" s="71" t="s">
        <v>15</v>
      </c>
      <c r="E11" s="71" t="s">
        <v>15</v>
      </c>
      <c r="F11" s="71" t="s">
        <v>15</v>
      </c>
      <c r="G11" s="71" t="s">
        <v>15</v>
      </c>
      <c r="H11" s="71" t="s">
        <v>15</v>
      </c>
      <c r="I11" s="71" t="s">
        <v>15</v>
      </c>
      <c r="J11" s="88" t="s">
        <v>55</v>
      </c>
      <c r="K11" s="28" t="s">
        <v>1</v>
      </c>
      <c r="L11" s="23">
        <f>SUM(M11:R11)</f>
        <v>93009.347959999999</v>
      </c>
      <c r="M11" s="24">
        <v>11729.32199</v>
      </c>
      <c r="N11" s="24">
        <f t="shared" ref="N11" si="1">N12+N13</f>
        <v>7889.4664200000007</v>
      </c>
      <c r="O11" s="25">
        <f>O12+O13</f>
        <v>38271.659549999997</v>
      </c>
      <c r="P11" s="25">
        <f>P12+P13</f>
        <v>14966.3</v>
      </c>
      <c r="Q11" s="25">
        <f>Q12+Q13</f>
        <v>9926.2999999999993</v>
      </c>
      <c r="R11" s="25">
        <f>R12+R13</f>
        <v>10226.299999999999</v>
      </c>
      <c r="S11" s="71" t="s">
        <v>15</v>
      </c>
    </row>
    <row r="12" spans="1:19" ht="22.5" customHeight="1">
      <c r="A12" s="110"/>
      <c r="B12" s="69"/>
      <c r="C12" s="71"/>
      <c r="D12" s="71"/>
      <c r="E12" s="71"/>
      <c r="F12" s="71"/>
      <c r="G12" s="71"/>
      <c r="H12" s="71"/>
      <c r="I12" s="71"/>
      <c r="J12" s="88"/>
      <c r="K12" s="28" t="s">
        <v>5</v>
      </c>
      <c r="L12" s="50">
        <f>SUM(M12:R12)</f>
        <v>59718.58355000001</v>
      </c>
      <c r="M12" s="53">
        <f>M15+M24+M27</f>
        <v>6880</v>
      </c>
      <c r="N12" s="53">
        <f t="shared" ref="N12:O12" si="2">N15+N24+N27</f>
        <v>5045.4545500000004</v>
      </c>
      <c r="O12" s="53">
        <f t="shared" si="2"/>
        <v>27614.228999999999</v>
      </c>
      <c r="P12" s="53">
        <f t="shared" ref="P12:R12" si="3">P15+P24+P27</f>
        <v>6726.2999999999993</v>
      </c>
      <c r="Q12" s="53">
        <f t="shared" si="3"/>
        <v>6726.3</v>
      </c>
      <c r="R12" s="53">
        <f t="shared" si="3"/>
        <v>6726.3</v>
      </c>
      <c r="S12" s="71"/>
    </row>
    <row r="13" spans="1:19" ht="22.5" customHeight="1">
      <c r="A13" s="110"/>
      <c r="B13" s="70"/>
      <c r="C13" s="71"/>
      <c r="D13" s="71"/>
      <c r="E13" s="71"/>
      <c r="F13" s="71"/>
      <c r="G13" s="71"/>
      <c r="H13" s="71"/>
      <c r="I13" s="71"/>
      <c r="J13" s="88"/>
      <c r="K13" s="28" t="s">
        <v>6</v>
      </c>
      <c r="L13" s="50">
        <f>SUM(M13:R13)</f>
        <v>33290.764410000003</v>
      </c>
      <c r="M13" s="53">
        <f>M16+M25+M28</f>
        <v>4849.3219900000004</v>
      </c>
      <c r="N13" s="53">
        <f t="shared" ref="N13:O13" si="4">N16+N25+N28</f>
        <v>2844.0118699999998</v>
      </c>
      <c r="O13" s="53">
        <f t="shared" si="4"/>
        <v>10657.430550000001</v>
      </c>
      <c r="P13" s="53">
        <f t="shared" ref="P13:R13" si="5">P16+P25+P28</f>
        <v>8240</v>
      </c>
      <c r="Q13" s="53">
        <f t="shared" si="5"/>
        <v>3200</v>
      </c>
      <c r="R13" s="53">
        <f t="shared" si="5"/>
        <v>3500</v>
      </c>
      <c r="S13" s="71"/>
    </row>
    <row r="14" spans="1:19" ht="22.5" customHeight="1">
      <c r="A14" s="74" t="s">
        <v>40</v>
      </c>
      <c r="B14" s="100" t="s">
        <v>16</v>
      </c>
      <c r="C14" s="75" t="s">
        <v>17</v>
      </c>
      <c r="D14" s="72">
        <v>95.144999999999996</v>
      </c>
      <c r="E14" s="72">
        <v>106.77</v>
      </c>
      <c r="F14" s="72">
        <v>106.77</v>
      </c>
      <c r="G14" s="72">
        <v>106.77</v>
      </c>
      <c r="H14" s="72">
        <v>106.77</v>
      </c>
      <c r="I14" s="72">
        <v>106.77</v>
      </c>
      <c r="J14" s="73" t="s">
        <v>55</v>
      </c>
      <c r="K14" s="39" t="s">
        <v>1</v>
      </c>
      <c r="L14" s="33">
        <f>SUM(M14:R14)</f>
        <v>57565.869350000008</v>
      </c>
      <c r="M14" s="34">
        <v>11729.32199</v>
      </c>
      <c r="N14" s="34">
        <f t="shared" ref="N14" si="6">N15+N16</f>
        <v>7839.46641</v>
      </c>
      <c r="O14" s="35">
        <f>O15+O16</f>
        <v>8118.1809500000008</v>
      </c>
      <c r="P14" s="35">
        <f>P15+P16</f>
        <v>9726.2999999999993</v>
      </c>
      <c r="Q14" s="35">
        <f>Q15+Q16</f>
        <v>9926.2999999999993</v>
      </c>
      <c r="R14" s="35">
        <f>R15+R16</f>
        <v>10226.299999999999</v>
      </c>
      <c r="S14" s="101" t="s">
        <v>15</v>
      </c>
    </row>
    <row r="15" spans="1:19" ht="22.5" customHeight="1">
      <c r="A15" s="74"/>
      <c r="B15" s="100"/>
      <c r="C15" s="75"/>
      <c r="D15" s="72"/>
      <c r="E15" s="72"/>
      <c r="F15" s="72"/>
      <c r="G15" s="72"/>
      <c r="H15" s="72"/>
      <c r="I15" s="72"/>
      <c r="J15" s="73"/>
      <c r="K15" s="39" t="s">
        <v>5</v>
      </c>
      <c r="L15" s="47">
        <f t="shared" ref="L15:L16" si="7">SUM(M15:R15)</f>
        <v>38058.9</v>
      </c>
      <c r="M15" s="52">
        <f>M18+M21</f>
        <v>6880</v>
      </c>
      <c r="N15" s="52">
        <f t="shared" ref="N15:P15" si="8">N18+N21</f>
        <v>5000</v>
      </c>
      <c r="O15" s="52">
        <f t="shared" si="8"/>
        <v>6000</v>
      </c>
      <c r="P15" s="52">
        <f t="shared" si="8"/>
        <v>6726.2999999999993</v>
      </c>
      <c r="Q15" s="52">
        <f>Q18+Q21</f>
        <v>6726.3</v>
      </c>
      <c r="R15" s="52">
        <f>R18+R21</f>
        <v>6726.3</v>
      </c>
      <c r="S15" s="101"/>
    </row>
    <row r="16" spans="1:19" ht="27.75" customHeight="1">
      <c r="A16" s="74"/>
      <c r="B16" s="100"/>
      <c r="C16" s="75"/>
      <c r="D16" s="72"/>
      <c r="E16" s="72"/>
      <c r="F16" s="72"/>
      <c r="G16" s="72"/>
      <c r="H16" s="72"/>
      <c r="I16" s="72"/>
      <c r="J16" s="73"/>
      <c r="K16" s="39" t="s">
        <v>6</v>
      </c>
      <c r="L16" s="47">
        <f t="shared" si="7"/>
        <v>19506.969349999999</v>
      </c>
      <c r="M16" s="52">
        <f>M19+M22</f>
        <v>4849.3219900000004</v>
      </c>
      <c r="N16" s="52">
        <f t="shared" ref="N16:P16" si="9">N19+N22</f>
        <v>2839.46641</v>
      </c>
      <c r="O16" s="52">
        <f t="shared" si="9"/>
        <v>2118.1809500000008</v>
      </c>
      <c r="P16" s="52">
        <f t="shared" si="9"/>
        <v>3000</v>
      </c>
      <c r="Q16" s="52">
        <f>Q19+Q22</f>
        <v>3200</v>
      </c>
      <c r="R16" s="52">
        <f>R19+R22</f>
        <v>3500</v>
      </c>
      <c r="S16" s="101"/>
    </row>
    <row r="17" spans="1:19" ht="22.5" customHeight="1">
      <c r="A17" s="79" t="s">
        <v>56</v>
      </c>
      <c r="B17" s="76" t="s">
        <v>16</v>
      </c>
      <c r="C17" s="82" t="s">
        <v>17</v>
      </c>
      <c r="D17" s="83" t="s">
        <v>15</v>
      </c>
      <c r="E17" s="83" t="s">
        <v>15</v>
      </c>
      <c r="F17" s="83" t="s">
        <v>15</v>
      </c>
      <c r="G17" s="83" t="s">
        <v>15</v>
      </c>
      <c r="H17" s="83" t="s">
        <v>15</v>
      </c>
      <c r="I17" s="83" t="s">
        <v>15</v>
      </c>
      <c r="J17" s="89" t="s">
        <v>55</v>
      </c>
      <c r="K17" s="39" t="s">
        <v>1</v>
      </c>
      <c r="L17" s="33">
        <f t="shared" ref="L17:L31" si="10">SUM(M17:R17)</f>
        <v>44554.327990000005</v>
      </c>
      <c r="M17" s="35">
        <v>11729.32199</v>
      </c>
      <c r="N17" s="35">
        <f t="shared" ref="N17" si="11">N18+N19</f>
        <v>6721.3292099999999</v>
      </c>
      <c r="O17" s="35">
        <f>O18+O19</f>
        <v>3068.6114400000006</v>
      </c>
      <c r="P17" s="35">
        <f>P18+P19</f>
        <v>2882.4653500000004</v>
      </c>
      <c r="Q17" s="35">
        <f>Q18+Q19</f>
        <v>9926.2999999999993</v>
      </c>
      <c r="R17" s="35">
        <f>R18+R19</f>
        <v>10226.299999999999</v>
      </c>
      <c r="S17" s="112" t="s">
        <v>28</v>
      </c>
    </row>
    <row r="18" spans="1:19" ht="22.5" customHeight="1">
      <c r="A18" s="80"/>
      <c r="B18" s="77"/>
      <c r="C18" s="82"/>
      <c r="D18" s="83"/>
      <c r="E18" s="83"/>
      <c r="F18" s="83"/>
      <c r="G18" s="83"/>
      <c r="H18" s="83"/>
      <c r="I18" s="83"/>
      <c r="J18" s="89"/>
      <c r="K18" s="36" t="s">
        <v>5</v>
      </c>
      <c r="L18" s="47">
        <f t="shared" si="10"/>
        <v>28004.826710000001</v>
      </c>
      <c r="M18" s="38">
        <v>6880</v>
      </c>
      <c r="N18" s="38">
        <f>4570.65046</f>
        <v>4570.6504599999998</v>
      </c>
      <c r="O18" s="38">
        <f>6000-O21</f>
        <v>1658.4289500000004</v>
      </c>
      <c r="P18" s="38">
        <v>1443.1473000000001</v>
      </c>
      <c r="Q18" s="38">
        <v>6726.3</v>
      </c>
      <c r="R18" s="38">
        <v>6726.3</v>
      </c>
      <c r="S18" s="112"/>
    </row>
    <row r="19" spans="1:19" ht="22.5" customHeight="1">
      <c r="A19" s="81"/>
      <c r="B19" s="78"/>
      <c r="C19" s="82"/>
      <c r="D19" s="83"/>
      <c r="E19" s="83"/>
      <c r="F19" s="83"/>
      <c r="G19" s="83"/>
      <c r="H19" s="83"/>
      <c r="I19" s="83"/>
      <c r="J19" s="89"/>
      <c r="K19" s="36" t="s">
        <v>6</v>
      </c>
      <c r="L19" s="47">
        <f t="shared" si="10"/>
        <v>16549.50128</v>
      </c>
      <c r="M19" s="38">
        <v>4849.3219900000004</v>
      </c>
      <c r="N19" s="38">
        <v>2150.67875</v>
      </c>
      <c r="O19" s="38">
        <f>388.56208+1021.62041</f>
        <v>1410.1824899999999</v>
      </c>
      <c r="P19" s="38">
        <v>1439.3180500000001</v>
      </c>
      <c r="Q19" s="38">
        <v>3200</v>
      </c>
      <c r="R19" s="38">
        <v>3500</v>
      </c>
      <c r="S19" s="112"/>
    </row>
    <row r="20" spans="1:19" ht="22.5" customHeight="1">
      <c r="A20" s="79" t="s">
        <v>57</v>
      </c>
      <c r="B20" s="76" t="s">
        <v>16</v>
      </c>
      <c r="C20" s="82" t="s">
        <v>17</v>
      </c>
      <c r="D20" s="83" t="s">
        <v>15</v>
      </c>
      <c r="E20" s="83" t="s">
        <v>15</v>
      </c>
      <c r="F20" s="83" t="s">
        <v>15</v>
      </c>
      <c r="G20" s="83" t="s">
        <v>15</v>
      </c>
      <c r="H20" s="83" t="s">
        <v>15</v>
      </c>
      <c r="I20" s="83" t="s">
        <v>15</v>
      </c>
      <c r="J20" s="89" t="s">
        <v>55</v>
      </c>
      <c r="K20" s="39" t="s">
        <v>1</v>
      </c>
      <c r="L20" s="33">
        <f t="shared" si="10"/>
        <v>13011.541359999999</v>
      </c>
      <c r="M20" s="35">
        <v>0</v>
      </c>
      <c r="N20" s="35">
        <f t="shared" ref="N20" si="12">N21+N22</f>
        <v>1118.1371999999999</v>
      </c>
      <c r="O20" s="35">
        <v>5049.5695100000003</v>
      </c>
      <c r="P20" s="35">
        <f>P21+P22</f>
        <v>6843.8346499999998</v>
      </c>
      <c r="Q20" s="35">
        <f>Q21+Q22</f>
        <v>0</v>
      </c>
      <c r="R20" s="35">
        <f>R21+R22</f>
        <v>0</v>
      </c>
      <c r="S20" s="91" t="s">
        <v>39</v>
      </c>
    </row>
    <row r="21" spans="1:19" ht="22.5" customHeight="1">
      <c r="A21" s="80"/>
      <c r="B21" s="77"/>
      <c r="C21" s="82"/>
      <c r="D21" s="83"/>
      <c r="E21" s="83"/>
      <c r="F21" s="83"/>
      <c r="G21" s="83"/>
      <c r="H21" s="83"/>
      <c r="I21" s="83"/>
      <c r="J21" s="89"/>
      <c r="K21" s="36" t="s">
        <v>5</v>
      </c>
      <c r="L21" s="47">
        <f t="shared" si="10"/>
        <v>10054.07329</v>
      </c>
      <c r="M21" s="37">
        <v>0</v>
      </c>
      <c r="N21" s="37">
        <v>429.34953999999999</v>
      </c>
      <c r="O21" s="37">
        <v>4341.5710499999996</v>
      </c>
      <c r="P21" s="37">
        <v>5283.1526999999996</v>
      </c>
      <c r="Q21" s="47">
        <f>SUM(S21:W21)</f>
        <v>0</v>
      </c>
      <c r="R21" s="47">
        <f>SUM(T21:X21)</f>
        <v>0</v>
      </c>
      <c r="S21" s="92"/>
    </row>
    <row r="22" spans="1:19" ht="22.5" customHeight="1">
      <c r="A22" s="81"/>
      <c r="B22" s="78"/>
      <c r="C22" s="82"/>
      <c r="D22" s="83"/>
      <c r="E22" s="83"/>
      <c r="F22" s="83"/>
      <c r="G22" s="83"/>
      <c r="H22" s="83"/>
      <c r="I22" s="83"/>
      <c r="J22" s="89"/>
      <c r="K22" s="36" t="s">
        <v>6</v>
      </c>
      <c r="L22" s="47">
        <f t="shared" si="10"/>
        <v>2957.4680700000008</v>
      </c>
      <c r="M22" s="37">
        <v>0</v>
      </c>
      <c r="N22" s="38">
        <v>688.78765999999996</v>
      </c>
      <c r="O22" s="37">
        <f>O20-O21</f>
        <v>707.9984600000007</v>
      </c>
      <c r="P22" s="37">
        <v>1560.6819499999999</v>
      </c>
      <c r="Q22" s="47">
        <f t="shared" ref="Q22:R22" si="13">SUM(S22:W22)</f>
        <v>0</v>
      </c>
      <c r="R22" s="47">
        <f t="shared" si="13"/>
        <v>0</v>
      </c>
      <c r="S22" s="93"/>
    </row>
    <row r="23" spans="1:19" ht="22.5" customHeight="1">
      <c r="A23" s="113" t="s">
        <v>41</v>
      </c>
      <c r="B23" s="114" t="s">
        <v>29</v>
      </c>
      <c r="C23" s="115" t="s">
        <v>17</v>
      </c>
      <c r="D23" s="115">
        <v>0</v>
      </c>
      <c r="E23" s="117">
        <v>0.05</v>
      </c>
      <c r="F23" s="115">
        <v>28.7</v>
      </c>
      <c r="G23" s="115">
        <v>0</v>
      </c>
      <c r="H23" s="115">
        <v>0</v>
      </c>
      <c r="I23" s="115">
        <v>0</v>
      </c>
      <c r="J23" s="73" t="s">
        <v>55</v>
      </c>
      <c r="K23" s="40" t="s">
        <v>1</v>
      </c>
      <c r="L23" s="5">
        <f t="shared" si="10"/>
        <v>24065.810009999997</v>
      </c>
      <c r="M23" s="6">
        <v>0</v>
      </c>
      <c r="N23" s="29">
        <f>N24+N25</f>
        <v>50.000009999999996</v>
      </c>
      <c r="O23" s="6">
        <f>O24+O25</f>
        <v>24015.809999999998</v>
      </c>
      <c r="P23" s="6">
        <v>0</v>
      </c>
      <c r="Q23" s="34">
        <v>0</v>
      </c>
      <c r="R23" s="34">
        <v>0</v>
      </c>
      <c r="S23" s="85" t="s">
        <v>28</v>
      </c>
    </row>
    <row r="24" spans="1:19" ht="22.5" customHeight="1">
      <c r="A24" s="113"/>
      <c r="B24" s="114"/>
      <c r="C24" s="115"/>
      <c r="D24" s="115"/>
      <c r="E24" s="117"/>
      <c r="F24" s="115"/>
      <c r="G24" s="115"/>
      <c r="H24" s="115"/>
      <c r="I24" s="115"/>
      <c r="J24" s="73"/>
      <c r="K24" s="40" t="s">
        <v>5</v>
      </c>
      <c r="L24" s="46">
        <f t="shared" si="10"/>
        <v>21659.683549999998</v>
      </c>
      <c r="M24" s="43">
        <v>0</v>
      </c>
      <c r="N24" s="44">
        <v>45.454549999999998</v>
      </c>
      <c r="O24" s="43">
        <v>21614.228999999999</v>
      </c>
      <c r="P24" s="43">
        <v>0</v>
      </c>
      <c r="Q24" s="52">
        <v>0</v>
      </c>
      <c r="R24" s="52">
        <v>0</v>
      </c>
      <c r="S24" s="85"/>
    </row>
    <row r="25" spans="1:19" ht="22.5" customHeight="1">
      <c r="A25" s="113"/>
      <c r="B25" s="114"/>
      <c r="C25" s="115"/>
      <c r="D25" s="115"/>
      <c r="E25" s="117"/>
      <c r="F25" s="115"/>
      <c r="G25" s="115"/>
      <c r="H25" s="115"/>
      <c r="I25" s="115"/>
      <c r="J25" s="73"/>
      <c r="K25" s="40" t="s">
        <v>6</v>
      </c>
      <c r="L25" s="46">
        <f t="shared" si="10"/>
        <v>2406.12646</v>
      </c>
      <c r="M25" s="43">
        <v>0</v>
      </c>
      <c r="N25" s="43">
        <v>4.5454600000000003</v>
      </c>
      <c r="O25" s="43">
        <v>2401.5810000000001</v>
      </c>
      <c r="P25" s="43">
        <v>0</v>
      </c>
      <c r="Q25" s="52">
        <v>0</v>
      </c>
      <c r="R25" s="52">
        <v>0</v>
      </c>
      <c r="S25" s="85"/>
    </row>
    <row r="26" spans="1:19" ht="22.5" customHeight="1">
      <c r="A26" s="113" t="s">
        <v>48</v>
      </c>
      <c r="B26" s="114" t="s">
        <v>47</v>
      </c>
      <c r="C26" s="115" t="s">
        <v>53</v>
      </c>
      <c r="D26" s="116">
        <v>0</v>
      </c>
      <c r="E26" s="116">
        <v>0</v>
      </c>
      <c r="F26" s="116">
        <f>F29</f>
        <v>1</v>
      </c>
      <c r="G26" s="116">
        <f>G29</f>
        <v>1</v>
      </c>
      <c r="H26" s="116">
        <v>0</v>
      </c>
      <c r="I26" s="116">
        <v>0</v>
      </c>
      <c r="J26" s="73" t="s">
        <v>55</v>
      </c>
      <c r="K26" s="40" t="s">
        <v>1</v>
      </c>
      <c r="L26" s="5">
        <f t="shared" si="10"/>
        <v>6137.6686</v>
      </c>
      <c r="M26" s="6">
        <v>0</v>
      </c>
      <c r="N26" s="29">
        <f>N27+N28</f>
        <v>0</v>
      </c>
      <c r="O26" s="6">
        <f>O27+O28</f>
        <v>6137.6686</v>
      </c>
      <c r="P26" s="6">
        <v>0</v>
      </c>
      <c r="Q26" s="34">
        <v>0</v>
      </c>
      <c r="R26" s="34">
        <v>0</v>
      </c>
      <c r="S26" s="85" t="s">
        <v>51</v>
      </c>
    </row>
    <row r="27" spans="1:19" ht="22.5" customHeight="1">
      <c r="A27" s="113"/>
      <c r="B27" s="114"/>
      <c r="C27" s="115"/>
      <c r="D27" s="116"/>
      <c r="E27" s="116"/>
      <c r="F27" s="116"/>
      <c r="G27" s="116"/>
      <c r="H27" s="116"/>
      <c r="I27" s="116"/>
      <c r="J27" s="73"/>
      <c r="K27" s="40" t="s">
        <v>5</v>
      </c>
      <c r="L27" s="46">
        <f t="shared" si="10"/>
        <v>0</v>
      </c>
      <c r="M27" s="43">
        <f>M30</f>
        <v>0</v>
      </c>
      <c r="N27" s="43">
        <f t="shared" ref="N27:Q27" si="14">N30</f>
        <v>0</v>
      </c>
      <c r="O27" s="43">
        <f t="shared" si="14"/>
        <v>0</v>
      </c>
      <c r="P27" s="43">
        <f t="shared" si="14"/>
        <v>0</v>
      </c>
      <c r="Q27" s="52">
        <f t="shared" si="14"/>
        <v>0</v>
      </c>
      <c r="R27" s="52">
        <f t="shared" ref="R27" si="15">R30</f>
        <v>0</v>
      </c>
      <c r="S27" s="85"/>
    </row>
    <row r="28" spans="1:19" ht="22.5" customHeight="1">
      <c r="A28" s="113"/>
      <c r="B28" s="114"/>
      <c r="C28" s="115"/>
      <c r="D28" s="116"/>
      <c r="E28" s="116"/>
      <c r="F28" s="116"/>
      <c r="G28" s="116"/>
      <c r="H28" s="116"/>
      <c r="I28" s="116"/>
      <c r="J28" s="73"/>
      <c r="K28" s="40" t="s">
        <v>6</v>
      </c>
      <c r="L28" s="46">
        <f t="shared" si="10"/>
        <v>11377.668600000001</v>
      </c>
      <c r="M28" s="43">
        <f>M31</f>
        <v>0</v>
      </c>
      <c r="N28" s="43">
        <f t="shared" ref="N28:Q28" si="16">N31</f>
        <v>0</v>
      </c>
      <c r="O28" s="43">
        <f t="shared" si="16"/>
        <v>6137.6686</v>
      </c>
      <c r="P28" s="43">
        <f t="shared" si="16"/>
        <v>5240</v>
      </c>
      <c r="Q28" s="52">
        <f t="shared" si="16"/>
        <v>0</v>
      </c>
      <c r="R28" s="52">
        <f t="shared" ref="R28" si="17">R31</f>
        <v>0</v>
      </c>
      <c r="S28" s="85"/>
    </row>
    <row r="29" spans="1:19" ht="34.5" customHeight="1">
      <c r="A29" s="67" t="s">
        <v>49</v>
      </c>
      <c r="B29" s="86" t="s">
        <v>50</v>
      </c>
      <c r="C29" s="90" t="s">
        <v>53</v>
      </c>
      <c r="D29" s="87">
        <v>0</v>
      </c>
      <c r="E29" s="87">
        <v>0</v>
      </c>
      <c r="F29" s="87">
        <v>1</v>
      </c>
      <c r="G29" s="87">
        <v>1</v>
      </c>
      <c r="H29" s="87">
        <v>0</v>
      </c>
      <c r="I29" s="87">
        <v>0</v>
      </c>
      <c r="J29" s="89" t="s">
        <v>55</v>
      </c>
      <c r="K29" s="40" t="s">
        <v>1</v>
      </c>
      <c r="L29" s="5">
        <f t="shared" si="10"/>
        <v>6137.6686</v>
      </c>
      <c r="M29" s="6">
        <v>0</v>
      </c>
      <c r="N29" s="29">
        <f>N30+N31</f>
        <v>0</v>
      </c>
      <c r="O29" s="6">
        <f>O30+O31</f>
        <v>6137.6686</v>
      </c>
      <c r="P29" s="6">
        <v>0</v>
      </c>
      <c r="Q29" s="34">
        <v>0</v>
      </c>
      <c r="R29" s="34">
        <v>0</v>
      </c>
      <c r="S29" s="85" t="s">
        <v>51</v>
      </c>
    </row>
    <row r="30" spans="1:19" ht="34.5" customHeight="1">
      <c r="A30" s="67"/>
      <c r="B30" s="86"/>
      <c r="C30" s="90"/>
      <c r="D30" s="87"/>
      <c r="E30" s="87"/>
      <c r="F30" s="87"/>
      <c r="G30" s="87"/>
      <c r="H30" s="87"/>
      <c r="I30" s="87"/>
      <c r="J30" s="89"/>
      <c r="K30" s="42" t="s">
        <v>5</v>
      </c>
      <c r="L30" s="46">
        <f t="shared" si="10"/>
        <v>0</v>
      </c>
      <c r="M30" s="43">
        <v>0</v>
      </c>
      <c r="N30" s="44">
        <v>0</v>
      </c>
      <c r="O30" s="43">
        <v>0</v>
      </c>
      <c r="P30" s="43">
        <v>0</v>
      </c>
      <c r="Q30" s="52">
        <v>0</v>
      </c>
      <c r="R30" s="52">
        <v>0</v>
      </c>
      <c r="S30" s="85"/>
    </row>
    <row r="31" spans="1:19" ht="34.5" customHeight="1">
      <c r="A31" s="67"/>
      <c r="B31" s="86"/>
      <c r="C31" s="90"/>
      <c r="D31" s="87"/>
      <c r="E31" s="87"/>
      <c r="F31" s="87"/>
      <c r="G31" s="87"/>
      <c r="H31" s="87"/>
      <c r="I31" s="87"/>
      <c r="J31" s="89"/>
      <c r="K31" s="42" t="s">
        <v>6</v>
      </c>
      <c r="L31" s="46">
        <f t="shared" si="10"/>
        <v>11377.668600000001</v>
      </c>
      <c r="M31" s="43">
        <v>0</v>
      </c>
      <c r="N31" s="43">
        <v>0</v>
      </c>
      <c r="O31" s="43">
        <v>6137.6686</v>
      </c>
      <c r="P31" s="43">
        <v>5240</v>
      </c>
      <c r="Q31" s="52">
        <v>0</v>
      </c>
      <c r="R31" s="52">
        <v>0</v>
      </c>
      <c r="S31" s="85"/>
    </row>
    <row r="33" spans="1:18">
      <c r="E33" s="1" t="s">
        <v>30</v>
      </c>
    </row>
    <row r="34" spans="1:18" ht="0.75" customHeight="1"/>
    <row r="35" spans="1:18" ht="13.5" customHeight="1"/>
    <row r="36" spans="1:18">
      <c r="P36" s="45"/>
    </row>
    <row r="38" spans="1:18">
      <c r="P38" s="45"/>
    </row>
    <row r="42" spans="1:18">
      <c r="L42" s="2"/>
      <c r="M42" s="2"/>
      <c r="N42" s="2"/>
      <c r="O42" s="2"/>
      <c r="P42" s="2"/>
      <c r="Q42" s="2"/>
      <c r="R42" s="2"/>
    </row>
    <row r="43" spans="1:18" ht="15.75" hidden="1" customHeight="1" thickBot="1"/>
    <row r="44" spans="1:18" ht="15" hidden="1" customHeight="1">
      <c r="A44" s="2"/>
    </row>
    <row r="45" spans="1:18">
      <c r="L45" s="2"/>
      <c r="M45" s="2"/>
      <c r="N45" s="2"/>
      <c r="O45" s="2"/>
      <c r="P45" s="2"/>
      <c r="Q45" s="2"/>
      <c r="R45" s="2"/>
    </row>
    <row r="51" ht="15" customHeight="1"/>
    <row r="52" ht="15.75" hidden="1" customHeight="1" thickBot="1"/>
    <row r="53" ht="15" hidden="1" customHeight="1"/>
    <row r="60" ht="15" customHeight="1"/>
    <row r="61" ht="15.75" hidden="1" customHeight="1" thickBot="1"/>
    <row r="62" ht="15" hidden="1" customHeight="1"/>
    <row r="67" spans="11:19">
      <c r="K67" s="2"/>
      <c r="L67" s="2"/>
      <c r="M67" s="2"/>
      <c r="N67" s="2"/>
      <c r="O67" s="2"/>
      <c r="P67" s="2"/>
      <c r="Q67" s="2"/>
      <c r="R67" s="2"/>
    </row>
    <row r="69" spans="11:19">
      <c r="S69" s="12"/>
    </row>
    <row r="81" spans="1:10">
      <c r="A81" s="3"/>
      <c r="J81" s="3"/>
    </row>
  </sheetData>
  <mergeCells count="105">
    <mergeCell ref="I20:I22"/>
    <mergeCell ref="I23:I25"/>
    <mergeCell ref="I26:I28"/>
    <mergeCell ref="I29:I31"/>
    <mergeCell ref="F26:F28"/>
    <mergeCell ref="G26:G28"/>
    <mergeCell ref="H26:H28"/>
    <mergeCell ref="J26:J28"/>
    <mergeCell ref="S26:S28"/>
    <mergeCell ref="S23:S25"/>
    <mergeCell ref="G20:G22"/>
    <mergeCell ref="H20:H22"/>
    <mergeCell ref="E26:E28"/>
    <mergeCell ref="F23:F25"/>
    <mergeCell ref="G23:G25"/>
    <mergeCell ref="H23:H25"/>
    <mergeCell ref="J23:J25"/>
    <mergeCell ref="A23:A25"/>
    <mergeCell ref="B23:B25"/>
    <mergeCell ref="C23:C25"/>
    <mergeCell ref="D23:D25"/>
    <mergeCell ref="E23:E25"/>
    <mergeCell ref="S17:S19"/>
    <mergeCell ref="C17:C19"/>
    <mergeCell ref="D17:D19"/>
    <mergeCell ref="E17:E19"/>
    <mergeCell ref="F17:F19"/>
    <mergeCell ref="G17:G19"/>
    <mergeCell ref="H17:H19"/>
    <mergeCell ref="J17:J19"/>
    <mergeCell ref="I17:I19"/>
    <mergeCell ref="A8:A10"/>
    <mergeCell ref="E11:E13"/>
    <mergeCell ref="F11:F13"/>
    <mergeCell ref="A11:A13"/>
    <mergeCell ref="D8:D10"/>
    <mergeCell ref="D11:D13"/>
    <mergeCell ref="B8:B10"/>
    <mergeCell ref="C8:C10"/>
    <mergeCell ref="E8:E10"/>
    <mergeCell ref="O1:S1"/>
    <mergeCell ref="O5:O7"/>
    <mergeCell ref="L5:L7"/>
    <mergeCell ref="S5:S7"/>
    <mergeCell ref="A3:S3"/>
    <mergeCell ref="A5:A7"/>
    <mergeCell ref="P5:P7"/>
    <mergeCell ref="C6:C7"/>
    <mergeCell ref="B5:B7"/>
    <mergeCell ref="M5:M7"/>
    <mergeCell ref="Q5:Q7"/>
    <mergeCell ref="N5:N7"/>
    <mergeCell ref="J5:J7"/>
    <mergeCell ref="K5:K7"/>
    <mergeCell ref="R5:R7"/>
    <mergeCell ref="D6:I6"/>
    <mergeCell ref="C5:I5"/>
    <mergeCell ref="F8:F10"/>
    <mergeCell ref="S29:S31"/>
    <mergeCell ref="B29:B31"/>
    <mergeCell ref="D29:D31"/>
    <mergeCell ref="E29:E31"/>
    <mergeCell ref="F29:F31"/>
    <mergeCell ref="G29:G31"/>
    <mergeCell ref="H29:H31"/>
    <mergeCell ref="J11:J13"/>
    <mergeCell ref="G11:G13"/>
    <mergeCell ref="J29:J31"/>
    <mergeCell ref="C29:C31"/>
    <mergeCell ref="E20:E22"/>
    <mergeCell ref="F20:F22"/>
    <mergeCell ref="J20:J22"/>
    <mergeCell ref="S20:S22"/>
    <mergeCell ref="B14:B16"/>
    <mergeCell ref="S11:S13"/>
    <mergeCell ref="S8:S10"/>
    <mergeCell ref="S14:S16"/>
    <mergeCell ref="J8:J10"/>
    <mergeCell ref="G8:G10"/>
    <mergeCell ref="H8:H10"/>
    <mergeCell ref="I8:I10"/>
    <mergeCell ref="A29:A31"/>
    <mergeCell ref="B11:B13"/>
    <mergeCell ref="C11:C13"/>
    <mergeCell ref="G14:G16"/>
    <mergeCell ref="J14:J16"/>
    <mergeCell ref="H11:H13"/>
    <mergeCell ref="H14:H16"/>
    <mergeCell ref="D14:D16"/>
    <mergeCell ref="E14:E16"/>
    <mergeCell ref="F14:F16"/>
    <mergeCell ref="A14:A16"/>
    <mergeCell ref="C14:C16"/>
    <mergeCell ref="B20:B22"/>
    <mergeCell ref="A20:A22"/>
    <mergeCell ref="C20:C22"/>
    <mergeCell ref="D20:D22"/>
    <mergeCell ref="I11:I13"/>
    <mergeCell ref="I14:I16"/>
    <mergeCell ref="A17:A19"/>
    <mergeCell ref="B17:B19"/>
    <mergeCell ref="A26:A28"/>
    <mergeCell ref="B26:B28"/>
    <mergeCell ref="C26:C28"/>
    <mergeCell ref="D26:D28"/>
  </mergeCells>
  <pageMargins left="0.70866141732283472" right="0.31496062992125984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90" workbookViewId="0">
      <selection activeCell="G10" sqref="G10"/>
    </sheetView>
  </sheetViews>
  <sheetFormatPr defaultRowHeight="15"/>
  <cols>
    <col min="1" max="1" width="6.42578125" customWidth="1"/>
    <col min="2" max="2" width="48" customWidth="1"/>
    <col min="3" max="3" width="10.140625" customWidth="1"/>
    <col min="4" max="8" width="11.7109375" customWidth="1"/>
  </cols>
  <sheetData>
    <row r="1" spans="1:9" ht="60.75" customHeight="1">
      <c r="C1" s="58" t="s">
        <v>31</v>
      </c>
      <c r="D1" s="58"/>
      <c r="E1" s="58"/>
      <c r="F1" s="58"/>
      <c r="G1" s="58"/>
      <c r="H1" s="58"/>
      <c r="I1" s="58"/>
    </row>
    <row r="2" spans="1:9" ht="16.5" customHeight="1">
      <c r="C2" s="41"/>
      <c r="D2" s="41"/>
      <c r="E2" s="41"/>
      <c r="F2" s="41"/>
      <c r="G2" s="41"/>
      <c r="H2" s="41"/>
    </row>
    <row r="3" spans="1:9" ht="51" customHeight="1">
      <c r="A3" s="59" t="s">
        <v>45</v>
      </c>
      <c r="B3" s="59"/>
      <c r="C3" s="59"/>
      <c r="D3" s="59"/>
      <c r="E3" s="59"/>
      <c r="F3" s="59"/>
      <c r="G3" s="59"/>
      <c r="H3" s="59"/>
      <c r="I3" s="59"/>
    </row>
    <row r="5" spans="1:9" ht="62.25" customHeight="1">
      <c r="A5" s="120" t="s">
        <v>34</v>
      </c>
      <c r="B5" s="120" t="s">
        <v>32</v>
      </c>
      <c r="C5" s="120" t="s">
        <v>33</v>
      </c>
      <c r="D5" s="120" t="s">
        <v>18</v>
      </c>
      <c r="E5" s="120" t="s">
        <v>19</v>
      </c>
      <c r="F5" s="120" t="s">
        <v>20</v>
      </c>
      <c r="G5" s="120" t="s">
        <v>24</v>
      </c>
      <c r="H5" s="118" t="s">
        <v>35</v>
      </c>
      <c r="I5" s="118" t="s">
        <v>54</v>
      </c>
    </row>
    <row r="6" spans="1:9" ht="15.75" customHeight="1">
      <c r="A6" s="120"/>
      <c r="B6" s="120"/>
      <c r="C6" s="120"/>
      <c r="D6" s="120"/>
      <c r="E6" s="120"/>
      <c r="F6" s="120"/>
      <c r="G6" s="120"/>
      <c r="H6" s="118"/>
      <c r="I6" s="118"/>
    </row>
    <row r="7" spans="1:9" ht="33" customHeight="1">
      <c r="A7" s="119" t="s">
        <v>36</v>
      </c>
      <c r="B7" s="119"/>
      <c r="C7" s="119"/>
      <c r="D7" s="119"/>
      <c r="E7" s="119"/>
      <c r="F7" s="119"/>
      <c r="G7" s="119"/>
      <c r="H7" s="119"/>
      <c r="I7" s="119"/>
    </row>
    <row r="8" spans="1:9" ht="77.25" customHeight="1">
      <c r="A8" s="49">
        <v>1</v>
      </c>
      <c r="B8" s="22" t="s">
        <v>16</v>
      </c>
      <c r="C8" s="49" t="s">
        <v>17</v>
      </c>
      <c r="D8" s="20">
        <v>95.144999999999996</v>
      </c>
      <c r="E8" s="20">
        <v>106.77</v>
      </c>
      <c r="F8" s="20">
        <v>106.77</v>
      </c>
      <c r="G8" s="20">
        <v>106.77</v>
      </c>
      <c r="H8" s="20">
        <v>106.77</v>
      </c>
      <c r="I8" s="20">
        <v>106.77</v>
      </c>
    </row>
    <row r="9" spans="1:9" ht="59.25" customHeight="1">
      <c r="A9" s="49">
        <v>2</v>
      </c>
      <c r="B9" s="22" t="s">
        <v>29</v>
      </c>
      <c r="C9" s="49" t="s">
        <v>17</v>
      </c>
      <c r="D9" s="49">
        <v>0</v>
      </c>
      <c r="E9" s="49">
        <v>0.05</v>
      </c>
      <c r="F9" s="49">
        <v>28.7</v>
      </c>
      <c r="G9" s="49">
        <v>0</v>
      </c>
      <c r="H9" s="49">
        <v>0</v>
      </c>
      <c r="I9" s="49">
        <v>0</v>
      </c>
    </row>
    <row r="10" spans="1:9" ht="59.25" customHeight="1">
      <c r="A10" s="49">
        <v>3</v>
      </c>
      <c r="B10" s="22" t="s">
        <v>52</v>
      </c>
      <c r="C10" s="49" t="s">
        <v>53</v>
      </c>
      <c r="D10" s="49">
        <v>0</v>
      </c>
      <c r="E10" s="49">
        <v>0</v>
      </c>
      <c r="F10" s="49">
        <v>1</v>
      </c>
      <c r="G10" s="49">
        <v>1</v>
      </c>
      <c r="H10" s="49">
        <v>0</v>
      </c>
      <c r="I10" s="49">
        <v>0</v>
      </c>
    </row>
    <row r="11" spans="1:9" ht="18.75">
      <c r="H11" s="21"/>
      <c r="I11" s="21" t="s">
        <v>37</v>
      </c>
    </row>
  </sheetData>
  <mergeCells count="12">
    <mergeCell ref="I5:I6"/>
    <mergeCell ref="A7:I7"/>
    <mergeCell ref="C1:I1"/>
    <mergeCell ref="A3:I3"/>
    <mergeCell ref="A5:A6"/>
    <mergeCell ref="H5:H6"/>
    <mergeCell ref="C5:C6"/>
    <mergeCell ref="B5:B6"/>
    <mergeCell ref="D5:D6"/>
    <mergeCell ref="E5:E6"/>
    <mergeCell ref="F5:F6"/>
    <mergeCell ref="G5:G6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2023-01-11T04:55:45Z</dcterms:modified>
</cp:coreProperties>
</file>