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9040" windowHeight="15840" activeTab="1"/>
  </bookViews>
  <sheets>
    <sheet name="Приложение 1" sheetId="7" r:id="rId1"/>
    <sheet name="Приложение 2,3" sheetId="6" r:id="rId2"/>
    <sheet name="Приложение 4" sheetId="8" r:id="rId3"/>
  </sheets>
  <definedNames>
    <definedName name="_xlnm.Print_Area" localSheetId="0">'Приложение 1'!$A$1:$I$23</definedName>
    <definedName name="_xlnm.Print_Area" localSheetId="1">'Приложение 2,3'!$A$1:$T$87</definedName>
    <definedName name="_xlnm.Print_Area" localSheetId="2">'Приложение 4'!$A$1:$I$30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7"/>
  <c r="D12"/>
  <c r="M65" i="6"/>
  <c r="M64"/>
  <c r="M62"/>
  <c r="M61"/>
  <c r="M59"/>
  <c r="M58"/>
  <c r="M56"/>
  <c r="M55"/>
  <c r="M53"/>
  <c r="M52"/>
  <c r="M50"/>
  <c r="M49"/>
  <c r="M47"/>
  <c r="M46"/>
  <c r="M44"/>
  <c r="M43"/>
  <c r="M32"/>
  <c r="M30"/>
  <c r="M29"/>
  <c r="M27"/>
  <c r="M24"/>
  <c r="M23"/>
  <c r="M14"/>
  <c r="M15"/>
  <c r="M17"/>
  <c r="M18"/>
  <c r="M84"/>
  <c r="M81"/>
  <c r="D57" l="1"/>
  <c r="D48"/>
  <c r="D45"/>
  <c r="D28"/>
  <c r="D13"/>
  <c r="X21" l="1"/>
  <c r="Q21"/>
  <c r="Q19" s="1"/>
  <c r="R21"/>
  <c r="S21"/>
  <c r="S19" s="1"/>
  <c r="Q20"/>
  <c r="S20"/>
  <c r="S63"/>
  <c r="R63"/>
  <c r="Q63"/>
  <c r="P63"/>
  <c r="O63"/>
  <c r="N63"/>
  <c r="D63"/>
  <c r="M63" l="1"/>
  <c r="U28"/>
  <c r="S79" l="1"/>
  <c r="Q13"/>
  <c r="R13"/>
  <c r="S13"/>
  <c r="W21" l="1"/>
  <c r="S75"/>
  <c r="S77"/>
  <c r="S85"/>
  <c r="S82"/>
  <c r="D85"/>
  <c r="D82"/>
  <c r="D79"/>
  <c r="S9"/>
  <c r="J15" i="7" s="1"/>
  <c r="S16" i="6"/>
  <c r="S22"/>
  <c r="S25"/>
  <c r="S28"/>
  <c r="S31"/>
  <c r="S39"/>
  <c r="S42"/>
  <c r="S45"/>
  <c r="S51"/>
  <c r="S54"/>
  <c r="S57"/>
  <c r="S60"/>
  <c r="R60"/>
  <c r="D60"/>
  <c r="D54"/>
  <c r="D51"/>
  <c r="D42"/>
  <c r="D39"/>
  <c r="D31"/>
  <c r="D25"/>
  <c r="D22"/>
  <c r="D16"/>
  <c r="F10" i="8"/>
  <c r="N21" i="6"/>
  <c r="N20"/>
  <c r="O20"/>
  <c r="O22"/>
  <c r="Q60"/>
  <c r="P60"/>
  <c r="O60"/>
  <c r="N60"/>
  <c r="P40"/>
  <c r="N19" l="1"/>
  <c r="P20"/>
  <c r="M40"/>
  <c r="M60"/>
  <c r="V39"/>
  <c r="S74"/>
  <c r="J17" i="7" s="1"/>
  <c r="D17" s="1"/>
  <c r="S76" i="6"/>
  <c r="J18" i="7"/>
  <c r="S10" i="6"/>
  <c r="S8"/>
  <c r="P41"/>
  <c r="J14" i="7" l="1"/>
  <c r="J13" s="1"/>
  <c r="S7" i="6"/>
  <c r="P21"/>
  <c r="P19" s="1"/>
  <c r="M41"/>
  <c r="J16" i="7"/>
  <c r="S73" i="6"/>
  <c r="J12" i="7"/>
  <c r="J11"/>
  <c r="O33" i="6"/>
  <c r="O21" l="1"/>
  <c r="M33"/>
  <c r="J10" i="7"/>
  <c r="Q9" i="6"/>
  <c r="O19" l="1"/>
  <c r="M21"/>
  <c r="Q22"/>
  <c r="R22"/>
  <c r="Q25"/>
  <c r="Q28"/>
  <c r="R28"/>
  <c r="Q31"/>
  <c r="R31"/>
  <c r="Q39" l="1"/>
  <c r="R39"/>
  <c r="R51" l="1"/>
  <c r="R54" l="1"/>
  <c r="R57"/>
  <c r="Q16"/>
  <c r="M86"/>
  <c r="M87"/>
  <c r="M83"/>
  <c r="M80"/>
  <c r="R78"/>
  <c r="R75" s="1"/>
  <c r="I18" i="7" s="1"/>
  <c r="I16" s="1"/>
  <c r="R77" i="6"/>
  <c r="R74" s="1"/>
  <c r="R85"/>
  <c r="R82"/>
  <c r="R79"/>
  <c r="R45"/>
  <c r="R42"/>
  <c r="R16"/>
  <c r="R73" l="1"/>
  <c r="R76"/>
  <c r="R10"/>
  <c r="M36"/>
  <c r="R26"/>
  <c r="R20" l="1"/>
  <c r="M26"/>
  <c r="R25"/>
  <c r="U39" s="1"/>
  <c r="R34"/>
  <c r="M35"/>
  <c r="R9"/>
  <c r="Q48"/>
  <c r="P48"/>
  <c r="O48"/>
  <c r="N48"/>
  <c r="P12"/>
  <c r="P11"/>
  <c r="O12"/>
  <c r="O11"/>
  <c r="N12"/>
  <c r="R19" l="1"/>
  <c r="M19" s="1"/>
  <c r="M20"/>
  <c r="M48"/>
  <c r="R8"/>
  <c r="R7" s="1"/>
  <c r="M12"/>
  <c r="P9"/>
  <c r="G15" i="7" s="1"/>
  <c r="P10" i="6"/>
  <c r="P8"/>
  <c r="G14" i="7" s="1"/>
  <c r="G11" s="1"/>
  <c r="H15"/>
  <c r="O9" i="6"/>
  <c r="F15" i="7" s="1"/>
  <c r="I14"/>
  <c r="I15"/>
  <c r="I12" s="1"/>
  <c r="N78" i="6"/>
  <c r="Q78"/>
  <c r="Q75" s="1"/>
  <c r="H18" i="7" s="1"/>
  <c r="H16" s="1"/>
  <c r="P78" i="6"/>
  <c r="P75" s="1"/>
  <c r="G18" i="7" s="1"/>
  <c r="G16" s="1"/>
  <c r="O78" i="6"/>
  <c r="O75" s="1"/>
  <c r="F18" i="7" s="1"/>
  <c r="F16" s="1"/>
  <c r="Q77" i="6"/>
  <c r="Q74" s="1"/>
  <c r="P77"/>
  <c r="O77"/>
  <c r="N77"/>
  <c r="N9"/>
  <c r="M9" s="1"/>
  <c r="Q8"/>
  <c r="H14" i="7" s="1"/>
  <c r="N11" i="6"/>
  <c r="M11" s="1"/>
  <c r="Q82"/>
  <c r="M78" l="1"/>
  <c r="G12" i="7"/>
  <c r="G10" s="1"/>
  <c r="O8" i="6"/>
  <c r="F14" i="7" s="1"/>
  <c r="F11" s="1"/>
  <c r="N74" i="6"/>
  <c r="M77"/>
  <c r="I13" i="7"/>
  <c r="I11"/>
  <c r="I10" s="1"/>
  <c r="E15"/>
  <c r="D15" s="1"/>
  <c r="P76" i="6"/>
  <c r="H12" i="7"/>
  <c r="F12"/>
  <c r="O76" i="6"/>
  <c r="H11" i="7"/>
  <c r="H13"/>
  <c r="O74" i="6"/>
  <c r="G13" i="7"/>
  <c r="P74" i="6"/>
  <c r="E18" i="7"/>
  <c r="D18" s="1"/>
  <c r="N75" i="6"/>
  <c r="M75" s="1"/>
  <c r="N76"/>
  <c r="Q76"/>
  <c r="Q85"/>
  <c r="Q79"/>
  <c r="Q73"/>
  <c r="Q57"/>
  <c r="Q54"/>
  <c r="Q51"/>
  <c r="Q45"/>
  <c r="Q42"/>
  <c r="Q34"/>
  <c r="M76" l="1"/>
  <c r="F13" i="7"/>
  <c r="F10"/>
  <c r="M74" i="6"/>
  <c r="H10" i="7"/>
  <c r="E12"/>
  <c r="E16"/>
  <c r="D16" s="1"/>
  <c r="Q10" i="6"/>
  <c r="N16"/>
  <c r="M16" s="1"/>
  <c r="O16"/>
  <c r="P16"/>
  <c r="P57"/>
  <c r="O57"/>
  <c r="N57"/>
  <c r="P54"/>
  <c r="O54"/>
  <c r="N54"/>
  <c r="M54" s="1"/>
  <c r="P51"/>
  <c r="O51"/>
  <c r="N51"/>
  <c r="N85"/>
  <c r="N82"/>
  <c r="N79"/>
  <c r="N73"/>
  <c r="N45"/>
  <c r="N42"/>
  <c r="N39"/>
  <c r="M39" s="1"/>
  <c r="N34"/>
  <c r="N31"/>
  <c r="N28"/>
  <c r="N25"/>
  <c r="N22"/>
  <c r="N13"/>
  <c r="O85"/>
  <c r="O82"/>
  <c r="O79"/>
  <c r="O73"/>
  <c r="O45"/>
  <c r="O42"/>
  <c r="O39"/>
  <c r="O34"/>
  <c r="O31"/>
  <c r="O28"/>
  <c r="O25"/>
  <c r="O13"/>
  <c r="M51" l="1"/>
  <c r="M57"/>
  <c r="Q7"/>
  <c r="N8"/>
  <c r="M8" s="1"/>
  <c r="N10"/>
  <c r="M10" s="1"/>
  <c r="O10"/>
  <c r="E14" i="7" l="1"/>
  <c r="N7" i="6"/>
  <c r="O7"/>
  <c r="P28"/>
  <c r="M28" s="1"/>
  <c r="E11" i="7" l="1"/>
  <c r="D11" s="1"/>
  <c r="E13"/>
  <c r="D13" s="1"/>
  <c r="P45" i="6"/>
  <c r="M45" s="1"/>
  <c r="P42"/>
  <c r="M42" s="1"/>
  <c r="P34"/>
  <c r="M34" s="1"/>
  <c r="P31"/>
  <c r="M31" s="1"/>
  <c r="P25"/>
  <c r="M25" s="1"/>
  <c r="P22"/>
  <c r="M22" s="1"/>
  <c r="W46" l="1"/>
  <c r="W48" s="1"/>
  <c r="E10" i="7"/>
  <c r="D10" s="1"/>
  <c r="P13" i="6"/>
  <c r="M13" s="1"/>
  <c r="P85"/>
  <c r="M85" s="1"/>
  <c r="P82"/>
  <c r="M82" s="1"/>
  <c r="P79"/>
  <c r="M79" s="1"/>
  <c r="P73" l="1"/>
  <c r="M73" s="1"/>
  <c r="P7" l="1"/>
  <c r="M7" s="1"/>
</calcChain>
</file>

<file path=xl/sharedStrings.xml><?xml version="1.0" encoding="utf-8"?>
<sst xmlns="http://schemas.openxmlformats.org/spreadsheetml/2006/main" count="331" uniqueCount="107">
  <si>
    <t>Наименование Программы/Подпрограммы</t>
  </si>
  <si>
    <t>Сроки исполнения</t>
  </si>
  <si>
    <t>1.</t>
  </si>
  <si>
    <t xml:space="preserve"> 1.1</t>
  </si>
  <si>
    <t>№ п/п</t>
  </si>
  <si>
    <t xml:space="preserve"> 1.1.1</t>
  </si>
  <si>
    <t xml:space="preserve"> 1.1.2</t>
  </si>
  <si>
    <t xml:space="preserve"> 1.1.3</t>
  </si>
  <si>
    <t>Изготовление плакатов по антитеррористической тематике и профилактике экстремизма в Елизовском городском поселении</t>
  </si>
  <si>
    <t>Изготовление печатных памяток для населения по тематике противодействия экстремизму и терроризму, в том числе для распространения в молодежной среде</t>
  </si>
  <si>
    <t>Всего</t>
  </si>
  <si>
    <t>Источники финансирования</t>
  </si>
  <si>
    <t>Исполнители мероприятий</t>
  </si>
  <si>
    <t>краевой бюджет</t>
  </si>
  <si>
    <t>местный бюджет</t>
  </si>
  <si>
    <t>х</t>
  </si>
  <si>
    <t>Управление делами администрации Елизовского городского поселения</t>
  </si>
  <si>
    <t>Содержание и техническое обслуживание светофорных объектов</t>
  </si>
  <si>
    <t>Материальное стимулирование деятельности народных дружинников</t>
  </si>
  <si>
    <t>Услуги телерадиовещания по пропаганде негативного отношениея населения к проявлениям террористической и экстремистской идеологии</t>
  </si>
  <si>
    <t>Содержание и техническое обслуживание дорожных знаков</t>
  </si>
  <si>
    <t>Натуральные показатели</t>
  </si>
  <si>
    <t>ед. изм.</t>
  </si>
  <si>
    <t>кол-во</t>
  </si>
  <si>
    <t>1.1.1</t>
  </si>
  <si>
    <t>1.1.2</t>
  </si>
  <si>
    <t>Материально – техническое обеспечение общественной организации правоохранительной направленности (добровольная народная дружина)</t>
  </si>
  <si>
    <t xml:space="preserve"> 1.2</t>
  </si>
  <si>
    <t>ед.</t>
  </si>
  <si>
    <t>шт.</t>
  </si>
  <si>
    <t>Усовершенствование системы маршрутного ориентирования  (дорожные знаки)</t>
  </si>
  <si>
    <t>м</t>
  </si>
  <si>
    <t>км</t>
  </si>
  <si>
    <t xml:space="preserve"> 1.2.1</t>
  </si>
  <si>
    <t xml:space="preserve"> 1.2.2</t>
  </si>
  <si>
    <t xml:space="preserve"> 1.2.3</t>
  </si>
  <si>
    <t xml:space="preserve"> 1.2.4</t>
  </si>
  <si>
    <t xml:space="preserve"> 1.2.5</t>
  </si>
  <si>
    <t xml:space="preserve"> 1.2.6</t>
  </si>
  <si>
    <t xml:space="preserve"> 1.2.7</t>
  </si>
  <si>
    <t xml:space="preserve"> 1.2.8</t>
  </si>
  <si>
    <t xml:space="preserve"> 1.2.9</t>
  </si>
  <si>
    <t>Установка пешеходных ограждений</t>
  </si>
  <si>
    <t xml:space="preserve"> 1.2.10</t>
  </si>
  <si>
    <t xml:space="preserve"> 1.2.11</t>
  </si>
  <si>
    <t>Оказание услуг видеонаблюдения</t>
  </si>
  <si>
    <t>Поставка автобусного павильона</t>
  </si>
  <si>
    <t xml:space="preserve">Всего </t>
  </si>
  <si>
    <t>в том числе по годам</t>
  </si>
  <si>
    <t>Подпрограмма 2 «Профилактика  
терроризма и экстремизма в  Елизовском городском поселении»</t>
  </si>
  <si>
    <t>Основное мероприятие «Проведение  мероприятий по  разъяснению сущности терроризма и его общественной опасности,  формированию стойкого неприятия обществом, прежде всего молодежью, идеологии терроризма в различных его проявлениях»</t>
  </si>
  <si>
    <t xml:space="preserve">Основное мероприятие  «Совершенствование организации безопасного движения   транспортных средств и  пешеходов»                    
</t>
  </si>
  <si>
    <t xml:space="preserve">Основное мероприятие  «Поддержка граждан и их объединений, участвующих в охране общественного порядка, создание условий для деятельности народных дружин» </t>
  </si>
  <si>
    <t xml:space="preserve">Приложение 2                                                                                                                                                                                                                                       к Программе «Профилактика правонарушений, терроризма, экстремизма, наркомании и алкоголизма в Елизовском городском поселении»
</t>
  </si>
  <si>
    <t xml:space="preserve">Приложение 3                                                                                                                                                                                                                                      к Программе «Профилактика правонарушений, терроризма, экстремизма, наркомании и алкоголизма в Елизовском городском поселении»
</t>
  </si>
  <si>
    <t>тыс. рублей</t>
  </si>
  <si>
    <t>Объем средств на реализацию мероприятий</t>
  </si>
  <si>
    <t>Краевой бюджет</t>
  </si>
  <si>
    <t>Местный бюджет</t>
  </si>
  <si>
    <t xml:space="preserve">Приложение 1 
к Программе «Профилактика правонарушений, терроризма, экстремизма, наркомании и алкоголизма в Елизовском городском поселении»
</t>
  </si>
  <si>
    <t xml:space="preserve">Подпрограмма 1 «Профилактика  правонарушений, преступлений и повышение безопасности   дорожного движения в  Елизовском городском поселении» </t>
  </si>
  <si>
    <t>Подпрограмма 2 Профилактика  терроризма и экстремизма в  Елизовском городском поселении</t>
  </si>
  <si>
    <t>Техническое обслуживание и ремонт систем видеонаблюдения, поставка оборудования для систем видеонаблюдения</t>
  </si>
  <si>
    <t>№п/п</t>
  </si>
  <si>
    <t>Целевой показатель (индикатор)</t>
  </si>
  <si>
    <t>Ед. изм.</t>
  </si>
  <si>
    <t>2020 год</t>
  </si>
  <si>
    <t>2021 год</t>
  </si>
  <si>
    <t>2022 год</t>
  </si>
  <si>
    <t>Техническое обслуживание и ремонт систем видеонаблюдения</t>
  </si>
  <si>
    <t>2023 год</t>
  </si>
  <si>
    <t>Приложение 4                                                                                                                                                                                                                                    к Программе «Профилактика правонарушений, терроризма, экстремизма, наркомании и алкоголизма в Елизовском городском поселении»</t>
  </si>
  <si>
    <t>Установка бетонных полусфер</t>
  </si>
  <si>
    <t>УЖКХ администрации ЕГП</t>
  </si>
  <si>
    <t xml:space="preserve">Финансовое обеспечение реализации муниципальной программы
«Профилактика правонарушений, терроризма, экстремизма, наркомании и алкоголизма в Елизовском городском поселении»
</t>
  </si>
  <si>
    <t>Перечень основных мероприятий
 Подпрограммы 1 «Профилактика правонарушений, преступлений и повышение безопасности  дорожного движения в Елизовском городском поселении»
муниципальной программы «Профилактика правонарушений, терроризма, экстремизма, наркомании и алкоголизма  в Елизовском городском поселении»</t>
  </si>
  <si>
    <t xml:space="preserve">Перечень основных мероприятий
Подпрограммы  2 «Профилактика терроризма и экстремизма в  Елизовском городском поселении» 
муниципальной программы «Профилактика правонарушений, терроризма, экстремизма, наркомании и алкоголизма  в Елизовском городском поселении»
</t>
  </si>
  <si>
    <t>Установка информационной продукции (макет)</t>
  </si>
  <si>
    <t>Установка систем видеонаблюдения и оказание услуги видеонаблюдения и видеоаналитики на территории Елизовского городского поселения</t>
  </si>
  <si>
    <r>
      <t>Подпрограмма 1</t>
    </r>
    <r>
      <rPr>
        <sz val="12"/>
        <color rgb="FF000000"/>
        <rFont val="Times New Roman"/>
        <family val="1"/>
        <charset val="204"/>
      </rPr>
      <t>«Профилактика правонарушений, преступлений и повышение безопасности дорожного движения в Елизовском городском поселении»</t>
    </r>
  </si>
  <si>
    <r>
      <t>Задача 1:</t>
    </r>
    <r>
      <rPr>
        <sz val="12"/>
        <color rgb="FF000000"/>
        <rFont val="Times New Roman"/>
        <family val="1"/>
        <charset val="204"/>
      </rPr>
      <t>Оказание поддержки гражданам и их объединениям, участвующим в охране общественного порядка на  территории Елизовского городского поселения</t>
    </r>
  </si>
  <si>
    <r>
      <t>Задача 2:</t>
    </r>
    <r>
      <rPr>
        <sz val="12"/>
        <color rgb="FF000000"/>
        <rFont val="Times New Roman"/>
        <family val="1"/>
        <charset val="204"/>
      </rPr>
      <t xml:space="preserve"> Совершенствование контроля за соблюдением законодательства в сфере безопасности и организация безопасного дорожного движения</t>
    </r>
  </si>
  <si>
    <r>
      <t>Задача 3:</t>
    </r>
    <r>
      <rPr>
        <sz val="12"/>
        <color rgb="FF000000"/>
        <rFont val="Times New Roman"/>
        <family val="1"/>
        <charset val="204"/>
      </rPr>
      <t>Профилактика правонарушений в общественных местах и на улицах, включая построение комплексной системы «Безопасный город»</t>
    </r>
  </si>
  <si>
    <r>
      <t>Подпрограмма 2</t>
    </r>
    <r>
      <rPr>
        <sz val="12"/>
        <color rgb="FF000000"/>
        <rFont val="Times New Roman"/>
        <family val="1"/>
        <charset val="204"/>
      </rPr>
      <t>«Профилактика терроризма и экстремизма в Елизовском городском поселении»</t>
    </r>
  </si>
  <si>
    <r>
      <t>Задача 4:</t>
    </r>
    <r>
      <rPr>
        <sz val="12"/>
        <color rgb="FF000000"/>
        <rFont val="Times New Roman"/>
        <family val="1"/>
        <charset val="204"/>
      </rPr>
      <t>Проведение информационно – пропагандистской работы, направленной на формирование негативного отношения населения Елизовского городского поселения к проявлениям террористической и экстремистской идеологии, оказание поддержки гражданам и их объединениям, участвующим в охране общественного порядка на  территории Елизовского городского поселения</t>
    </r>
  </si>
  <si>
    <t xml:space="preserve">Подпрограмма 1 «Профилактика  
правонарушений, преступлений и повышение безопасности  дорожного движения в Елизовском городском поселении»      
</t>
  </si>
  <si>
    <t>2024 год</t>
  </si>
  <si>
    <t>Целевые показатели (индикаторы) эффективности реализации Программы «Профилактика правонарушений, терроризма, экстремизма, наркомании и алкоголизма в Елизовском городском поселении»</t>
  </si>
  <si>
    <t>0,00000</t>
  </si>
  <si>
    <t>Нанесение дорожной разметки на дорогах и улицах Елизовского городского поселения</t>
  </si>
  <si>
    <t>».</t>
  </si>
  <si>
    <t xml:space="preserve"> 1.2.12</t>
  </si>
  <si>
    <t xml:space="preserve">Установка проекционных пешеходных переходов </t>
  </si>
  <si>
    <t xml:space="preserve"> «Профилактика правонарушений, терроризма, экстремизма, наркомании и алкоголизма  в Елизовском городском поселении» </t>
  </si>
  <si>
    <t>количество, в том числе по годам:</t>
  </si>
  <si>
    <t>2020-2025 гг</t>
  </si>
  <si>
    <t>2020- 
2025гг</t>
  </si>
  <si>
    <t>15шт
/4усл</t>
  </si>
  <si>
    <t>2020-
2025гг</t>
  </si>
  <si>
    <t>2020
-2025 гг</t>
  </si>
  <si>
    <t>2025 год</t>
  </si>
  <si>
    <t>2022г</t>
  </si>
  <si>
    <t>2023г</t>
  </si>
  <si>
    <t xml:space="preserve"> 1.2.13</t>
  </si>
  <si>
    <t>Объединение в единую имеющейся системы видеонаблюдения с модернизацией инфраструктуры</t>
  </si>
  <si>
    <t>усл.</t>
  </si>
  <si>
    <t>2023-
2025гг</t>
  </si>
</sst>
</file>

<file path=xl/styles.xml><?xml version="1.0" encoding="utf-8"?>
<styleSheet xmlns="http://schemas.openxmlformats.org/spreadsheetml/2006/main">
  <numFmts count="3">
    <numFmt numFmtId="164" formatCode="#,##0.00000"/>
    <numFmt numFmtId="165" formatCode="#,##0.00000_р_."/>
    <numFmt numFmtId="166" formatCode="0.00000"/>
  </numFmts>
  <fonts count="19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5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" fillId="2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vertical="center" wrapText="1"/>
    </xf>
    <xf numFmtId="0" fontId="1" fillId="2" borderId="8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wrapText="1"/>
    </xf>
    <xf numFmtId="165" fontId="1" fillId="0" borderId="0" xfId="0" applyNumberFormat="1" applyFont="1" applyFill="1"/>
    <xf numFmtId="164" fontId="1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/>
    </xf>
    <xf numFmtId="165" fontId="4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165" fontId="4" fillId="0" borderId="0" xfId="0" applyNumberFormat="1" applyFont="1" applyFill="1"/>
    <xf numFmtId="0" fontId="1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center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left" vertical="center"/>
    </xf>
    <xf numFmtId="165" fontId="3" fillId="2" borderId="2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left" vertical="center"/>
    </xf>
    <xf numFmtId="165" fontId="3" fillId="2" borderId="12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 vertical="top" wrapText="1"/>
    </xf>
    <xf numFmtId="0" fontId="1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left" vertical="center"/>
    </xf>
    <xf numFmtId="165" fontId="1" fillId="2" borderId="2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/>
    </xf>
    <xf numFmtId="164" fontId="3" fillId="2" borderId="21" xfId="0" applyNumberFormat="1" applyFont="1" applyFill="1" applyBorder="1" applyAlignment="1">
      <alignment horizontal="left" vertical="center"/>
    </xf>
    <xf numFmtId="165" fontId="3" fillId="2" borderId="21" xfId="0" applyNumberFormat="1" applyFont="1" applyFill="1" applyBorder="1" applyAlignment="1">
      <alignment horizontal="center" vertical="center"/>
    </xf>
    <xf numFmtId="165" fontId="1" fillId="3" borderId="0" xfId="0" applyNumberFormat="1" applyFont="1" applyFill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64" fontId="1" fillId="0" borderId="1" xfId="0" applyNumberFormat="1" applyFont="1" applyFill="1" applyBorder="1"/>
    <xf numFmtId="164" fontId="17" fillId="3" borderId="1" xfId="0" applyNumberFormat="1" applyFont="1" applyFill="1" applyBorder="1"/>
    <xf numFmtId="164" fontId="17" fillId="3" borderId="0" xfId="0" applyNumberFormat="1" applyFont="1" applyFill="1"/>
    <xf numFmtId="164" fontId="17" fillId="0" borderId="0" xfId="0" applyNumberFormat="1" applyFont="1" applyFill="1"/>
    <xf numFmtId="165" fontId="17" fillId="4" borderId="0" xfId="0" applyNumberFormat="1" applyFont="1" applyFill="1"/>
    <xf numFmtId="164" fontId="17" fillId="4" borderId="0" xfId="0" applyNumberFormat="1" applyFont="1" applyFill="1"/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1" fillId="0" borderId="7" xfId="0" applyNumberFormat="1" applyFont="1" applyFill="1" applyBorder="1"/>
    <xf numFmtId="0" fontId="7" fillId="0" borderId="6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top" wrapText="1"/>
    </xf>
    <xf numFmtId="0" fontId="1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2" borderId="2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" fontId="2" fillId="2" borderId="17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right" vertical="top" wrapText="1"/>
    </xf>
    <xf numFmtId="0" fontId="11" fillId="2" borderId="0" xfId="0" applyFont="1" applyFill="1" applyBorder="1" applyAlignment="1"/>
    <xf numFmtId="0" fontId="12" fillId="2" borderId="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4" fillId="2" borderId="10" xfId="0" applyNumberFormat="1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165" fontId="3" fillId="2" borderId="2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opLeftCell="C1" workbookViewId="0">
      <selection activeCell="D14" sqref="D14"/>
    </sheetView>
  </sheetViews>
  <sheetFormatPr defaultRowHeight="12.75"/>
  <cols>
    <col min="2" max="2" width="36.5703125" customWidth="1"/>
    <col min="3" max="3" width="19.85546875" customWidth="1"/>
    <col min="4" max="4" width="18.42578125" customWidth="1"/>
    <col min="5" max="10" width="15.5703125" customWidth="1"/>
  </cols>
  <sheetData>
    <row r="1" spans="1:10" ht="13.35" customHeight="1">
      <c r="E1" s="98" t="s">
        <v>59</v>
      </c>
      <c r="F1" s="98"/>
      <c r="G1" s="98"/>
      <c r="H1" s="98"/>
      <c r="I1" s="98"/>
      <c r="J1" s="64"/>
    </row>
    <row r="2" spans="1:10" ht="15" customHeight="1">
      <c r="A2" s="1"/>
      <c r="B2" s="1"/>
      <c r="C2" s="1"/>
      <c r="D2" s="2"/>
      <c r="E2" s="98"/>
      <c r="F2" s="98"/>
      <c r="G2" s="98"/>
      <c r="H2" s="98"/>
      <c r="I2" s="98"/>
      <c r="J2" s="64"/>
    </row>
    <row r="3" spans="1:10" ht="15" customHeight="1">
      <c r="A3" s="1"/>
      <c r="B3" s="1"/>
      <c r="C3" s="3"/>
      <c r="D3" s="3"/>
      <c r="E3" s="98"/>
      <c r="F3" s="98"/>
      <c r="G3" s="98"/>
      <c r="H3" s="98"/>
      <c r="I3" s="98"/>
      <c r="J3" s="64"/>
    </row>
    <row r="4" spans="1:10" ht="33.75" customHeight="1">
      <c r="A4" s="1"/>
      <c r="B4" s="1"/>
      <c r="C4" s="1"/>
      <c r="D4" s="1"/>
      <c r="E4" s="98"/>
      <c r="F4" s="98"/>
      <c r="G4" s="98"/>
      <c r="H4" s="98"/>
      <c r="I4" s="98"/>
      <c r="J4" s="64"/>
    </row>
    <row r="5" spans="1:10" ht="15">
      <c r="A5" s="1"/>
      <c r="B5" s="1"/>
      <c r="C5" s="1"/>
      <c r="D5" s="1"/>
      <c r="E5" s="1"/>
      <c r="F5" s="6"/>
      <c r="G5" s="6"/>
      <c r="H5" s="6"/>
    </row>
    <row r="6" spans="1:10" ht="45" customHeight="1">
      <c r="A6" s="99" t="s">
        <v>74</v>
      </c>
      <c r="B6" s="99"/>
      <c r="C6" s="99"/>
      <c r="D6" s="99"/>
      <c r="E6" s="99"/>
      <c r="F6" s="99"/>
      <c r="G6" s="99"/>
      <c r="H6" s="99"/>
      <c r="I6" s="99"/>
      <c r="J6" s="65"/>
    </row>
    <row r="7" spans="1:10" ht="15">
      <c r="A7" s="7"/>
      <c r="B7" s="7"/>
      <c r="C7" s="7"/>
      <c r="D7" s="7"/>
      <c r="E7" s="7"/>
      <c r="F7" s="7"/>
      <c r="G7" s="7"/>
      <c r="I7" s="10" t="s">
        <v>55</v>
      </c>
      <c r="J7" s="10"/>
    </row>
    <row r="8" spans="1:10" ht="15">
      <c r="A8" s="97" t="s">
        <v>4</v>
      </c>
      <c r="B8" s="97" t="s">
        <v>0</v>
      </c>
      <c r="C8" s="97" t="s">
        <v>11</v>
      </c>
      <c r="D8" s="97" t="s">
        <v>56</v>
      </c>
      <c r="E8" s="101" t="s">
        <v>48</v>
      </c>
      <c r="F8" s="102"/>
      <c r="G8" s="102"/>
      <c r="H8" s="102"/>
      <c r="I8" s="102"/>
      <c r="J8" s="103"/>
    </row>
    <row r="9" spans="1:10" ht="36.75" customHeight="1">
      <c r="A9" s="97"/>
      <c r="B9" s="97"/>
      <c r="C9" s="97"/>
      <c r="D9" s="97"/>
      <c r="E9" s="4">
        <v>2020</v>
      </c>
      <c r="F9" s="4">
        <v>2021</v>
      </c>
      <c r="G9" s="4">
        <v>2022</v>
      </c>
      <c r="H9" s="4">
        <v>2023</v>
      </c>
      <c r="I9" s="15">
        <v>2024</v>
      </c>
      <c r="J9" s="15">
        <v>2025</v>
      </c>
    </row>
    <row r="10" spans="1:10" ht="25.5" customHeight="1">
      <c r="A10" s="94">
        <v>1</v>
      </c>
      <c r="B10" s="100" t="s">
        <v>93</v>
      </c>
      <c r="C10" s="5" t="s">
        <v>10</v>
      </c>
      <c r="D10" s="8">
        <f t="shared" ref="D10:D18" si="0">SUM(E10:J10)</f>
        <v>41363.277999999991</v>
      </c>
      <c r="E10" s="8">
        <f t="shared" ref="E10:J10" si="1">SUM(E11:E12)</f>
        <v>5082.6312799999996</v>
      </c>
      <c r="F10" s="8">
        <f t="shared" si="1"/>
        <v>6907.17958</v>
      </c>
      <c r="G10" s="8">
        <f t="shared" si="1"/>
        <v>6035.8111399999998</v>
      </c>
      <c r="H10" s="8">
        <f t="shared" si="1"/>
        <v>11942.552</v>
      </c>
      <c r="I10" s="8">
        <f t="shared" si="1"/>
        <v>5997.5519999999997</v>
      </c>
      <c r="J10" s="8">
        <f t="shared" si="1"/>
        <v>5397.5519999999997</v>
      </c>
    </row>
    <row r="11" spans="1:10" ht="23.1" customHeight="1">
      <c r="A11" s="94"/>
      <c r="B11" s="100"/>
      <c r="C11" s="5" t="s">
        <v>57</v>
      </c>
      <c r="D11" s="9">
        <f t="shared" si="0"/>
        <v>1622.15903</v>
      </c>
      <c r="E11" s="9">
        <f t="shared" ref="E11:H12" si="2">E14+E17</f>
        <v>478.30189000000001</v>
      </c>
      <c r="F11" s="9">
        <f t="shared" si="2"/>
        <v>242.85714000000002</v>
      </c>
      <c r="G11" s="9">
        <f t="shared" si="2"/>
        <v>310</v>
      </c>
      <c r="H11" s="9">
        <f t="shared" si="2"/>
        <v>197</v>
      </c>
      <c r="I11" s="9">
        <f t="shared" ref="I11" si="3">I14+I17</f>
        <v>197</v>
      </c>
      <c r="J11" s="9">
        <f>J14+J17</f>
        <v>197</v>
      </c>
    </row>
    <row r="12" spans="1:10" ht="23.1" customHeight="1">
      <c r="A12" s="94"/>
      <c r="B12" s="100"/>
      <c r="C12" s="5" t="s">
        <v>58</v>
      </c>
      <c r="D12" s="9">
        <f t="shared" si="0"/>
        <v>39741.118969999996</v>
      </c>
      <c r="E12" s="9">
        <f t="shared" si="2"/>
        <v>4604.3293899999999</v>
      </c>
      <c r="F12" s="9">
        <f t="shared" si="2"/>
        <v>6664.3224399999999</v>
      </c>
      <c r="G12" s="9">
        <f>G15+G18</f>
        <v>5725.8111399999998</v>
      </c>
      <c r="H12" s="9">
        <f t="shared" si="2"/>
        <v>11745.552</v>
      </c>
      <c r="I12" s="9">
        <f t="shared" ref="I12" si="4">I15+I18</f>
        <v>5800.5519999999997</v>
      </c>
      <c r="J12" s="9">
        <f>J15+J18</f>
        <v>5200.5519999999997</v>
      </c>
    </row>
    <row r="13" spans="1:10" ht="33" customHeight="1">
      <c r="A13" s="94" t="s">
        <v>3</v>
      </c>
      <c r="B13" s="95" t="s">
        <v>60</v>
      </c>
      <c r="C13" s="5" t="s">
        <v>10</v>
      </c>
      <c r="D13" s="8">
        <f t="shared" si="0"/>
        <v>41183.277999999991</v>
      </c>
      <c r="E13" s="8">
        <f t="shared" ref="E13:J13" si="5">SUM(E14:E15)</f>
        <v>5052.6312799999996</v>
      </c>
      <c r="F13" s="8">
        <f t="shared" si="5"/>
        <v>6877.17958</v>
      </c>
      <c r="G13" s="8">
        <f t="shared" si="5"/>
        <v>6005.8111399999998</v>
      </c>
      <c r="H13" s="8">
        <f t="shared" si="5"/>
        <v>11912.552</v>
      </c>
      <c r="I13" s="8">
        <f t="shared" si="5"/>
        <v>5967.5519999999997</v>
      </c>
      <c r="J13" s="8">
        <f t="shared" si="5"/>
        <v>5367.5519999999997</v>
      </c>
    </row>
    <row r="14" spans="1:10" ht="23.1" customHeight="1">
      <c r="A14" s="94"/>
      <c r="B14" s="95"/>
      <c r="C14" s="5" t="s">
        <v>57</v>
      </c>
      <c r="D14" s="9">
        <f t="shared" si="0"/>
        <v>1622.15903</v>
      </c>
      <c r="E14" s="9">
        <f>'Приложение 2,3'!N8</f>
        <v>478.30189000000001</v>
      </c>
      <c r="F14" s="9">
        <f>'Приложение 2,3'!O8</f>
        <v>242.85714000000002</v>
      </c>
      <c r="G14" s="9">
        <f>'Приложение 2,3'!P8</f>
        <v>310</v>
      </c>
      <c r="H14" s="9">
        <f>'Приложение 2,3'!Q8</f>
        <v>197</v>
      </c>
      <c r="I14" s="9">
        <f>'Приложение 2,3'!R8</f>
        <v>197</v>
      </c>
      <c r="J14" s="9">
        <f>'Приложение 2,3'!S8</f>
        <v>197</v>
      </c>
    </row>
    <row r="15" spans="1:10" ht="23.1" customHeight="1">
      <c r="A15" s="94"/>
      <c r="B15" s="95"/>
      <c r="C15" s="5" t="s">
        <v>58</v>
      </c>
      <c r="D15" s="9">
        <f t="shared" si="0"/>
        <v>39561.118969999996</v>
      </c>
      <c r="E15" s="9">
        <f>'Приложение 2,3'!N9</f>
        <v>4574.3293899999999</v>
      </c>
      <c r="F15" s="9">
        <f>'Приложение 2,3'!O9</f>
        <v>6634.3224399999999</v>
      </c>
      <c r="G15" s="9">
        <f>'Приложение 2,3'!P9</f>
        <v>5695.8111399999998</v>
      </c>
      <c r="H15" s="9">
        <f>'Приложение 2,3'!Q9</f>
        <v>11715.552</v>
      </c>
      <c r="I15" s="9">
        <f>'Приложение 2,3'!R9</f>
        <v>5770.5519999999997</v>
      </c>
      <c r="J15" s="9">
        <f>'Приложение 2,3'!S9</f>
        <v>5170.5519999999997</v>
      </c>
    </row>
    <row r="16" spans="1:10" ht="23.1" customHeight="1">
      <c r="A16" s="94" t="s">
        <v>27</v>
      </c>
      <c r="B16" s="96" t="s">
        <v>61</v>
      </c>
      <c r="C16" s="5" t="s">
        <v>10</v>
      </c>
      <c r="D16" s="8">
        <f t="shared" si="0"/>
        <v>180</v>
      </c>
      <c r="E16" s="8">
        <f t="shared" ref="E16:J16" si="6">SUM(E17:E18)</f>
        <v>30</v>
      </c>
      <c r="F16" s="8">
        <f t="shared" si="6"/>
        <v>30</v>
      </c>
      <c r="G16" s="8">
        <f t="shared" si="6"/>
        <v>30</v>
      </c>
      <c r="H16" s="8">
        <f t="shared" si="6"/>
        <v>30</v>
      </c>
      <c r="I16" s="8">
        <f t="shared" si="6"/>
        <v>30</v>
      </c>
      <c r="J16" s="8">
        <f t="shared" si="6"/>
        <v>30</v>
      </c>
    </row>
    <row r="17" spans="1:10" ht="23.1" customHeight="1">
      <c r="A17" s="94"/>
      <c r="B17" s="96"/>
      <c r="C17" s="5" t="s">
        <v>57</v>
      </c>
      <c r="D17" s="9">
        <f t="shared" si="0"/>
        <v>0</v>
      </c>
      <c r="E17" s="9">
        <v>0</v>
      </c>
      <c r="F17" s="9">
        <v>0</v>
      </c>
      <c r="G17" s="9">
        <v>0</v>
      </c>
      <c r="H17" s="9">
        <v>0</v>
      </c>
      <c r="I17" s="16" t="s">
        <v>88</v>
      </c>
      <c r="J17" s="80">
        <f>'Приложение 2,3'!S74</f>
        <v>0</v>
      </c>
    </row>
    <row r="18" spans="1:10" ht="23.1" customHeight="1">
      <c r="A18" s="94"/>
      <c r="B18" s="96"/>
      <c r="C18" s="5" t="s">
        <v>58</v>
      </c>
      <c r="D18" s="9">
        <f t="shared" si="0"/>
        <v>180</v>
      </c>
      <c r="E18" s="9">
        <f>'Приложение 2,3'!N78</f>
        <v>30</v>
      </c>
      <c r="F18" s="9">
        <f>'Приложение 2,3'!O75</f>
        <v>30</v>
      </c>
      <c r="G18" s="9">
        <f>'Приложение 2,3'!P75</f>
        <v>30</v>
      </c>
      <c r="H18" s="9">
        <f>'Приложение 2,3'!Q75</f>
        <v>30</v>
      </c>
      <c r="I18" s="9">
        <f>'Приложение 2,3'!R75</f>
        <v>30</v>
      </c>
      <c r="J18" s="9">
        <f>'Приложение 2,3'!S75</f>
        <v>30</v>
      </c>
    </row>
    <row r="19" spans="1:10" ht="15">
      <c r="A19" s="1"/>
      <c r="B19" s="1"/>
      <c r="C19" s="1"/>
      <c r="D19" s="1"/>
      <c r="E19" s="1"/>
      <c r="F19" s="1"/>
      <c r="G19" s="1"/>
      <c r="H19" s="1"/>
    </row>
    <row r="20" spans="1:10" ht="15">
      <c r="A20" s="1"/>
      <c r="B20" s="1"/>
      <c r="C20" s="1"/>
      <c r="D20" s="1"/>
      <c r="E20" s="1"/>
      <c r="F20" s="1"/>
      <c r="G20" s="1"/>
      <c r="H20" s="1"/>
    </row>
    <row r="21" spans="1:10" ht="15">
      <c r="A21" s="1"/>
      <c r="B21" s="1"/>
      <c r="C21" s="1"/>
      <c r="D21" s="1"/>
      <c r="E21" s="1"/>
      <c r="F21" s="1"/>
      <c r="G21" s="1"/>
      <c r="H21" s="1"/>
    </row>
  </sheetData>
  <mergeCells count="13">
    <mergeCell ref="E1:I4"/>
    <mergeCell ref="A6:I6"/>
    <mergeCell ref="D8:D9"/>
    <mergeCell ref="A10:A12"/>
    <mergeCell ref="B10:B12"/>
    <mergeCell ref="C8:C9"/>
    <mergeCell ref="E8:J8"/>
    <mergeCell ref="A13:A15"/>
    <mergeCell ref="B13:B15"/>
    <mergeCell ref="A16:A18"/>
    <mergeCell ref="B16:B18"/>
    <mergeCell ref="A8:A9"/>
    <mergeCell ref="B8:B9"/>
  </mergeCells>
  <pageMargins left="0.70866141732283472" right="0" top="0.74803149606299213" bottom="0.74803149606299213" header="0.31496062992125984" footer="0.31496062992125984"/>
  <pageSetup paperSize="9" scale="87" firstPageNumber="21" orientation="landscape" useFirstPageNumber="1" r:id="rId1"/>
  <colBreaks count="1" manualBreakCount="1">
    <brk id="10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"/>
  <sheetViews>
    <sheetView tabSelected="1" topLeftCell="I4" zoomScale="90" zoomScaleNormal="90" zoomScaleSheetLayoutView="100" workbookViewId="0">
      <selection activeCell="R28" sqref="R28"/>
    </sheetView>
  </sheetViews>
  <sheetFormatPr defaultColWidth="8.85546875" defaultRowHeight="12.75"/>
  <cols>
    <col min="1" max="1" width="5.42578125" style="13" customWidth="1"/>
    <col min="2" max="2" width="40.28515625" style="13" customWidth="1"/>
    <col min="3" max="3" width="7" style="13" customWidth="1"/>
    <col min="4" max="4" width="8.28515625" style="13" customWidth="1"/>
    <col min="5" max="10" width="6.42578125" style="13" customWidth="1"/>
    <col min="11" max="11" width="8.28515625" style="13" customWidth="1"/>
    <col min="12" max="12" width="15.42578125" style="13" customWidth="1"/>
    <col min="13" max="13" width="15.5703125" style="32" customWidth="1"/>
    <col min="14" max="14" width="12.5703125" style="19" customWidth="1"/>
    <col min="15" max="15" width="14.140625" style="19" customWidth="1"/>
    <col min="16" max="16" width="14.42578125" style="19" customWidth="1"/>
    <col min="17" max="19" width="12.85546875" style="19" customWidth="1"/>
    <col min="20" max="20" width="21.85546875" style="13" customWidth="1"/>
    <col min="21" max="22" width="13.28515625" style="13" customWidth="1"/>
    <col min="23" max="23" width="19.140625" style="13" customWidth="1"/>
    <col min="24" max="24" width="15.7109375" style="13" customWidth="1"/>
    <col min="25" max="26" width="10.7109375" style="13" bestFit="1" customWidth="1"/>
    <col min="27" max="16384" width="8.85546875" style="13"/>
  </cols>
  <sheetData>
    <row r="1" spans="1:26" ht="35.450000000000003" customHeight="1">
      <c r="A1" s="34"/>
      <c r="B1" s="34"/>
      <c r="C1" s="34"/>
      <c r="D1" s="34"/>
      <c r="E1" s="67"/>
      <c r="F1" s="67"/>
      <c r="G1" s="67"/>
      <c r="H1" s="67"/>
      <c r="I1" s="67"/>
      <c r="J1" s="67"/>
      <c r="K1" s="34"/>
      <c r="L1" s="177" t="s">
        <v>53</v>
      </c>
      <c r="M1" s="177"/>
      <c r="N1" s="177"/>
      <c r="O1" s="178"/>
      <c r="P1" s="178"/>
      <c r="Q1" s="178"/>
      <c r="R1" s="178"/>
      <c r="S1" s="178"/>
      <c r="T1" s="178"/>
      <c r="U1" s="35"/>
      <c r="V1" s="35"/>
      <c r="W1" s="35"/>
      <c r="X1" s="35"/>
      <c r="Y1" s="35"/>
      <c r="Z1" s="35"/>
    </row>
    <row r="2" spans="1:26" ht="47.45" customHeight="1">
      <c r="A2" s="164" t="s">
        <v>75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5"/>
      <c r="P2" s="165"/>
      <c r="Q2" s="165"/>
      <c r="R2" s="165"/>
      <c r="S2" s="165"/>
      <c r="T2" s="165"/>
      <c r="U2" s="35"/>
      <c r="V2" s="35"/>
      <c r="W2" s="35"/>
      <c r="X2" s="35"/>
      <c r="Y2" s="35"/>
      <c r="Z2" s="35"/>
    </row>
    <row r="3" spans="1:26" ht="13.7" customHeight="1">
      <c r="A3" s="33"/>
      <c r="B3" s="33"/>
      <c r="C3" s="33"/>
      <c r="D3" s="33"/>
      <c r="E3" s="69"/>
      <c r="F3" s="69"/>
      <c r="G3" s="69"/>
      <c r="H3" s="69"/>
      <c r="I3" s="69"/>
      <c r="J3" s="69"/>
      <c r="K3" s="33"/>
      <c r="L3" s="33"/>
      <c r="M3" s="33"/>
      <c r="N3" s="33"/>
      <c r="O3" s="36"/>
      <c r="P3" s="36"/>
      <c r="Q3" s="36"/>
      <c r="R3" s="36"/>
      <c r="S3" s="36"/>
      <c r="T3" s="37" t="s">
        <v>55</v>
      </c>
      <c r="U3" s="38"/>
      <c r="V3" s="35"/>
      <c r="W3" s="35"/>
      <c r="X3" s="35"/>
      <c r="Y3" s="35"/>
      <c r="Z3" s="35"/>
    </row>
    <row r="4" spans="1:26" ht="18.600000000000001" customHeight="1">
      <c r="A4" s="109" t="s">
        <v>4</v>
      </c>
      <c r="B4" s="104" t="s">
        <v>0</v>
      </c>
      <c r="C4" s="196" t="s">
        <v>21</v>
      </c>
      <c r="D4" s="197"/>
      <c r="E4" s="197"/>
      <c r="F4" s="197"/>
      <c r="G4" s="197"/>
      <c r="H4" s="197"/>
      <c r="I4" s="197"/>
      <c r="J4" s="174"/>
      <c r="K4" s="104" t="s">
        <v>1</v>
      </c>
      <c r="L4" s="117" t="s">
        <v>11</v>
      </c>
      <c r="M4" s="129" t="s">
        <v>47</v>
      </c>
      <c r="N4" s="172" t="s">
        <v>48</v>
      </c>
      <c r="O4" s="173"/>
      <c r="P4" s="173"/>
      <c r="Q4" s="173"/>
      <c r="R4" s="173"/>
      <c r="S4" s="174"/>
      <c r="T4" s="104" t="s">
        <v>12</v>
      </c>
      <c r="U4" s="38"/>
      <c r="V4" s="38"/>
      <c r="W4" s="35"/>
      <c r="X4" s="35"/>
      <c r="Y4" s="35"/>
      <c r="Z4" s="35"/>
    </row>
    <row r="5" spans="1:26" ht="18.600000000000001" customHeight="1">
      <c r="A5" s="109"/>
      <c r="B5" s="104"/>
      <c r="C5" s="143" t="s">
        <v>22</v>
      </c>
      <c r="D5" s="196" t="s">
        <v>94</v>
      </c>
      <c r="E5" s="197"/>
      <c r="F5" s="197"/>
      <c r="G5" s="197"/>
      <c r="H5" s="197"/>
      <c r="I5" s="197"/>
      <c r="J5" s="174"/>
      <c r="K5" s="104"/>
      <c r="L5" s="117"/>
      <c r="M5" s="129"/>
      <c r="N5" s="128">
        <v>2020</v>
      </c>
      <c r="O5" s="128">
        <v>2021</v>
      </c>
      <c r="P5" s="128">
        <v>2022</v>
      </c>
      <c r="Q5" s="124">
        <v>2023</v>
      </c>
      <c r="R5" s="124">
        <v>2024</v>
      </c>
      <c r="S5" s="124">
        <v>2025</v>
      </c>
      <c r="T5" s="104"/>
      <c r="U5" s="39"/>
      <c r="V5" s="39"/>
      <c r="W5" s="35"/>
      <c r="X5" s="35"/>
      <c r="Y5" s="35"/>
      <c r="Z5" s="35"/>
    </row>
    <row r="6" spans="1:26" ht="15" customHeight="1" thickBot="1">
      <c r="A6" s="109"/>
      <c r="B6" s="104"/>
      <c r="C6" s="171"/>
      <c r="D6" s="73" t="s">
        <v>10</v>
      </c>
      <c r="E6" s="68">
        <v>2020</v>
      </c>
      <c r="F6" s="68">
        <v>2021</v>
      </c>
      <c r="G6" s="68">
        <v>2022</v>
      </c>
      <c r="H6" s="68">
        <v>2023</v>
      </c>
      <c r="I6" s="68">
        <v>2024</v>
      </c>
      <c r="J6" s="68">
        <v>2025</v>
      </c>
      <c r="K6" s="104"/>
      <c r="L6" s="117"/>
      <c r="M6" s="129"/>
      <c r="N6" s="128"/>
      <c r="O6" s="128"/>
      <c r="P6" s="128"/>
      <c r="Q6" s="125"/>
      <c r="R6" s="125"/>
      <c r="S6" s="171"/>
      <c r="T6" s="104"/>
      <c r="U6" s="35"/>
      <c r="V6" s="35"/>
      <c r="W6" s="35"/>
      <c r="X6" s="35"/>
      <c r="Y6" s="35"/>
      <c r="Z6" s="35"/>
    </row>
    <row r="7" spans="1:26" ht="27.75" customHeight="1">
      <c r="A7" s="179" t="s">
        <v>2</v>
      </c>
      <c r="B7" s="134" t="s">
        <v>85</v>
      </c>
      <c r="C7" s="104" t="s">
        <v>15</v>
      </c>
      <c r="D7" s="104" t="s">
        <v>15</v>
      </c>
      <c r="E7" s="147" t="s">
        <v>15</v>
      </c>
      <c r="F7" s="147" t="s">
        <v>15</v>
      </c>
      <c r="G7" s="147" t="s">
        <v>15</v>
      </c>
      <c r="H7" s="147" t="s">
        <v>15</v>
      </c>
      <c r="I7" s="147" t="s">
        <v>15</v>
      </c>
      <c r="J7" s="147" t="s">
        <v>15</v>
      </c>
      <c r="K7" s="184" t="s">
        <v>95</v>
      </c>
      <c r="L7" s="49" t="s">
        <v>10</v>
      </c>
      <c r="M7" s="50">
        <f>SUM(N7:S7)</f>
        <v>41183.277999999991</v>
      </c>
      <c r="N7" s="50">
        <f t="shared" ref="N7:R7" si="0">N8+N9</f>
        <v>5052.6312799999996</v>
      </c>
      <c r="O7" s="50">
        <f t="shared" si="0"/>
        <v>6877.17958</v>
      </c>
      <c r="P7" s="50">
        <f t="shared" si="0"/>
        <v>6005.8111399999998</v>
      </c>
      <c r="Q7" s="50">
        <f t="shared" si="0"/>
        <v>11912.552</v>
      </c>
      <c r="R7" s="50">
        <f t="shared" si="0"/>
        <v>5967.5519999999997</v>
      </c>
      <c r="S7" s="50">
        <f>S8+S9</f>
        <v>5367.5519999999997</v>
      </c>
      <c r="T7" s="181" t="s">
        <v>15</v>
      </c>
      <c r="U7" s="39"/>
      <c r="V7" s="39"/>
      <c r="W7" s="35"/>
      <c r="X7" s="35"/>
      <c r="Y7" s="35"/>
      <c r="Z7" s="35"/>
    </row>
    <row r="8" spans="1:26" ht="27.75" customHeight="1">
      <c r="A8" s="179"/>
      <c r="B8" s="134"/>
      <c r="C8" s="104"/>
      <c r="D8" s="104"/>
      <c r="E8" s="104"/>
      <c r="F8" s="104"/>
      <c r="G8" s="104"/>
      <c r="H8" s="104"/>
      <c r="I8" s="104"/>
      <c r="J8" s="104"/>
      <c r="K8" s="185"/>
      <c r="L8" s="49" t="s">
        <v>13</v>
      </c>
      <c r="M8" s="50">
        <f t="shared" ref="M8:M33" si="1">SUM(N8:S8)</f>
        <v>1622.15903</v>
      </c>
      <c r="N8" s="50">
        <f t="shared" ref="N8:S9" si="2">N11+N20</f>
        <v>478.30189000000001</v>
      </c>
      <c r="O8" s="50">
        <f t="shared" si="2"/>
        <v>242.85714000000002</v>
      </c>
      <c r="P8" s="50">
        <f t="shared" si="2"/>
        <v>310</v>
      </c>
      <c r="Q8" s="50">
        <f t="shared" si="2"/>
        <v>197</v>
      </c>
      <c r="R8" s="50">
        <f t="shared" si="2"/>
        <v>197</v>
      </c>
      <c r="S8" s="50">
        <f t="shared" si="2"/>
        <v>197</v>
      </c>
      <c r="T8" s="181"/>
      <c r="U8" s="39"/>
      <c r="V8" s="35"/>
      <c r="W8" s="35"/>
      <c r="X8" s="35"/>
      <c r="Y8" s="35"/>
      <c r="Z8" s="35"/>
    </row>
    <row r="9" spans="1:26" ht="27.75" customHeight="1" thickBot="1">
      <c r="A9" s="180"/>
      <c r="B9" s="183"/>
      <c r="C9" s="143"/>
      <c r="D9" s="143"/>
      <c r="E9" s="148"/>
      <c r="F9" s="148"/>
      <c r="G9" s="148"/>
      <c r="H9" s="148"/>
      <c r="I9" s="148"/>
      <c r="J9" s="148"/>
      <c r="K9" s="185"/>
      <c r="L9" s="51" t="s">
        <v>14</v>
      </c>
      <c r="M9" s="50">
        <f t="shared" si="1"/>
        <v>39561.118969999996</v>
      </c>
      <c r="N9" s="52">
        <f t="shared" si="2"/>
        <v>4574.3293899999999</v>
      </c>
      <c r="O9" s="52">
        <f t="shared" si="2"/>
        <v>6634.3224399999999</v>
      </c>
      <c r="P9" s="52">
        <f>P12+P21</f>
        <v>5695.8111399999998</v>
      </c>
      <c r="Q9" s="52">
        <f t="shared" si="2"/>
        <v>11715.552</v>
      </c>
      <c r="R9" s="52">
        <f t="shared" si="2"/>
        <v>5770.5519999999997</v>
      </c>
      <c r="S9" s="52">
        <f t="shared" si="2"/>
        <v>5170.5519999999997</v>
      </c>
      <c r="T9" s="182"/>
      <c r="U9" s="39"/>
      <c r="V9" s="39"/>
      <c r="W9" s="35"/>
      <c r="X9" s="35"/>
      <c r="Y9" s="35"/>
      <c r="Z9" s="35"/>
    </row>
    <row r="10" spans="1:26" ht="22.5" customHeight="1">
      <c r="A10" s="130" t="s">
        <v>3</v>
      </c>
      <c r="B10" s="133" t="s">
        <v>52</v>
      </c>
      <c r="C10" s="147" t="s">
        <v>15</v>
      </c>
      <c r="D10" s="147" t="s">
        <v>15</v>
      </c>
      <c r="E10" s="147" t="s">
        <v>15</v>
      </c>
      <c r="F10" s="147" t="s">
        <v>15</v>
      </c>
      <c r="G10" s="147" t="s">
        <v>15</v>
      </c>
      <c r="H10" s="147" t="s">
        <v>15</v>
      </c>
      <c r="I10" s="147" t="s">
        <v>15</v>
      </c>
      <c r="J10" s="147" t="s">
        <v>15</v>
      </c>
      <c r="K10" s="198" t="s">
        <v>95</v>
      </c>
      <c r="L10" s="53" t="s">
        <v>10</v>
      </c>
      <c r="M10" s="50">
        <f t="shared" si="1"/>
        <v>1619.05</v>
      </c>
      <c r="N10" s="54">
        <f t="shared" ref="N10:S10" si="3">N12+N11</f>
        <v>300</v>
      </c>
      <c r="O10" s="54">
        <f t="shared" si="3"/>
        <v>300</v>
      </c>
      <c r="P10" s="54">
        <f>P12+P11</f>
        <v>389.05</v>
      </c>
      <c r="Q10" s="54">
        <f t="shared" si="3"/>
        <v>210</v>
      </c>
      <c r="R10" s="54">
        <f t="shared" si="3"/>
        <v>210</v>
      </c>
      <c r="S10" s="54">
        <f t="shared" si="3"/>
        <v>210</v>
      </c>
      <c r="T10" s="161" t="s">
        <v>16</v>
      </c>
      <c r="U10" s="35"/>
      <c r="V10" s="35"/>
      <c r="W10" s="35"/>
      <c r="X10" s="35"/>
      <c r="Y10" s="35"/>
      <c r="Z10" s="35"/>
    </row>
    <row r="11" spans="1:26" ht="22.5" customHeight="1" thickBot="1">
      <c r="A11" s="131"/>
      <c r="B11" s="134"/>
      <c r="C11" s="104"/>
      <c r="D11" s="104"/>
      <c r="E11" s="104"/>
      <c r="F11" s="104"/>
      <c r="G11" s="104"/>
      <c r="H11" s="104"/>
      <c r="I11" s="104"/>
      <c r="J11" s="104"/>
      <c r="K11" s="185"/>
      <c r="L11" s="49" t="s">
        <v>13</v>
      </c>
      <c r="M11" s="50">
        <f t="shared" si="1"/>
        <v>765</v>
      </c>
      <c r="N11" s="50">
        <f t="shared" ref="N11:P12" si="4">N14+N17</f>
        <v>150</v>
      </c>
      <c r="O11" s="50">
        <f t="shared" si="4"/>
        <v>150</v>
      </c>
      <c r="P11" s="50">
        <f t="shared" si="4"/>
        <v>150</v>
      </c>
      <c r="Q11" s="50">
        <v>105</v>
      </c>
      <c r="R11" s="78">
        <v>105</v>
      </c>
      <c r="S11" s="78">
        <v>105</v>
      </c>
      <c r="T11" s="162"/>
      <c r="U11" s="86">
        <v>105</v>
      </c>
      <c r="V11" s="35"/>
      <c r="W11" s="38"/>
      <c r="X11" s="35"/>
      <c r="Y11" s="38"/>
      <c r="Z11" s="35"/>
    </row>
    <row r="12" spans="1:26" ht="22.5" customHeight="1" thickBot="1">
      <c r="A12" s="132"/>
      <c r="B12" s="135"/>
      <c r="C12" s="148"/>
      <c r="D12" s="148"/>
      <c r="E12" s="148"/>
      <c r="F12" s="148"/>
      <c r="G12" s="148"/>
      <c r="H12" s="148"/>
      <c r="I12" s="148"/>
      <c r="J12" s="148"/>
      <c r="K12" s="199"/>
      <c r="L12" s="77" t="s">
        <v>14</v>
      </c>
      <c r="M12" s="50">
        <f t="shared" si="1"/>
        <v>854.05</v>
      </c>
      <c r="N12" s="78">
        <f t="shared" si="4"/>
        <v>150</v>
      </c>
      <c r="O12" s="78">
        <f t="shared" si="4"/>
        <v>150</v>
      </c>
      <c r="P12" s="78">
        <f t="shared" si="4"/>
        <v>239.05</v>
      </c>
      <c r="Q12" s="78">
        <v>105</v>
      </c>
      <c r="R12" s="78">
        <v>105</v>
      </c>
      <c r="S12" s="78">
        <v>105</v>
      </c>
      <c r="T12" s="163"/>
      <c r="U12" s="87">
        <v>105</v>
      </c>
      <c r="V12" s="38"/>
      <c r="W12" s="39"/>
      <c r="X12" s="39"/>
      <c r="Y12" s="39"/>
      <c r="Z12" s="39"/>
    </row>
    <row r="13" spans="1:26" ht="18.75" customHeight="1">
      <c r="A13" s="136" t="s">
        <v>24</v>
      </c>
      <c r="B13" s="137" t="s">
        <v>18</v>
      </c>
      <c r="C13" s="138" t="s">
        <v>28</v>
      </c>
      <c r="D13" s="200">
        <f>E13+F13+G13+H13+I13+J13</f>
        <v>121</v>
      </c>
      <c r="E13" s="138">
        <v>21</v>
      </c>
      <c r="F13" s="138">
        <v>20</v>
      </c>
      <c r="G13" s="138">
        <v>20</v>
      </c>
      <c r="H13" s="138">
        <v>20</v>
      </c>
      <c r="I13" s="138">
        <v>20</v>
      </c>
      <c r="J13" s="138">
        <v>20</v>
      </c>
      <c r="K13" s="138" t="s">
        <v>96</v>
      </c>
      <c r="L13" s="76" t="s">
        <v>10</v>
      </c>
      <c r="M13" s="50">
        <f t="shared" si="1"/>
        <v>1599.05</v>
      </c>
      <c r="N13" s="61">
        <f t="shared" ref="N13:S13" si="5">N14+N15</f>
        <v>290</v>
      </c>
      <c r="O13" s="61">
        <f t="shared" si="5"/>
        <v>290</v>
      </c>
      <c r="P13" s="61">
        <f t="shared" si="5"/>
        <v>389.05</v>
      </c>
      <c r="Q13" s="213">
        <f t="shared" si="5"/>
        <v>210</v>
      </c>
      <c r="R13" s="213">
        <f t="shared" si="5"/>
        <v>210</v>
      </c>
      <c r="S13" s="213">
        <f t="shared" si="5"/>
        <v>210</v>
      </c>
      <c r="T13" s="166" t="s">
        <v>16</v>
      </c>
      <c r="U13" s="39"/>
      <c r="V13" s="38"/>
      <c r="W13" s="38"/>
      <c r="X13" s="38"/>
      <c r="Y13" s="38"/>
      <c r="Z13" s="38"/>
    </row>
    <row r="14" spans="1:26" ht="18.75" customHeight="1">
      <c r="A14" s="136"/>
      <c r="B14" s="137"/>
      <c r="C14" s="138"/>
      <c r="D14" s="201"/>
      <c r="E14" s="138"/>
      <c r="F14" s="138"/>
      <c r="G14" s="138"/>
      <c r="H14" s="138"/>
      <c r="I14" s="138"/>
      <c r="J14" s="138"/>
      <c r="K14" s="202"/>
      <c r="L14" s="58" t="s">
        <v>13</v>
      </c>
      <c r="M14" s="50">
        <f t="shared" si="1"/>
        <v>755</v>
      </c>
      <c r="N14" s="59">
        <v>145</v>
      </c>
      <c r="O14" s="59">
        <v>145</v>
      </c>
      <c r="P14" s="59">
        <v>150</v>
      </c>
      <c r="Q14" s="60">
        <v>105</v>
      </c>
      <c r="R14" s="60">
        <v>105</v>
      </c>
      <c r="S14" s="60">
        <v>105</v>
      </c>
      <c r="T14" s="166"/>
      <c r="U14" s="35"/>
      <c r="V14" s="35"/>
      <c r="W14" s="35"/>
      <c r="X14" s="35"/>
      <c r="Y14" s="35"/>
      <c r="Z14" s="35"/>
    </row>
    <row r="15" spans="1:26" ht="18.75" customHeight="1">
      <c r="A15" s="136"/>
      <c r="B15" s="137"/>
      <c r="C15" s="138"/>
      <c r="D15" s="201"/>
      <c r="E15" s="138"/>
      <c r="F15" s="138"/>
      <c r="G15" s="138"/>
      <c r="H15" s="138"/>
      <c r="I15" s="138"/>
      <c r="J15" s="138"/>
      <c r="K15" s="202"/>
      <c r="L15" s="58" t="s">
        <v>14</v>
      </c>
      <c r="M15" s="50">
        <f t="shared" si="1"/>
        <v>844.05</v>
      </c>
      <c r="N15" s="59">
        <v>145</v>
      </c>
      <c r="O15" s="59">
        <v>145</v>
      </c>
      <c r="P15" s="59">
        <v>239.05</v>
      </c>
      <c r="Q15" s="60">
        <v>105</v>
      </c>
      <c r="R15" s="60">
        <v>105</v>
      </c>
      <c r="S15" s="60">
        <v>105</v>
      </c>
      <c r="T15" s="166"/>
      <c r="U15" s="35"/>
      <c r="V15" s="35"/>
      <c r="W15" s="35"/>
      <c r="X15" s="39"/>
      <c r="Y15" s="35"/>
      <c r="Z15" s="35"/>
    </row>
    <row r="16" spans="1:26" ht="21" customHeight="1">
      <c r="A16" s="167" t="s">
        <v>25</v>
      </c>
      <c r="B16" s="169" t="s">
        <v>26</v>
      </c>
      <c r="C16" s="104" t="s">
        <v>28</v>
      </c>
      <c r="D16" s="111">
        <f>E16+F16+G16+H16+I16+J16</f>
        <v>18</v>
      </c>
      <c r="E16" s="104">
        <v>8</v>
      </c>
      <c r="F16" s="104">
        <v>10</v>
      </c>
      <c r="G16" s="104">
        <v>0</v>
      </c>
      <c r="H16" s="104">
        <v>0</v>
      </c>
      <c r="I16" s="104">
        <v>0</v>
      </c>
      <c r="J16" s="104">
        <v>0</v>
      </c>
      <c r="K16" s="104" t="s">
        <v>95</v>
      </c>
      <c r="L16" s="58" t="s">
        <v>10</v>
      </c>
      <c r="M16" s="50">
        <f t="shared" si="1"/>
        <v>20</v>
      </c>
      <c r="N16" s="56">
        <f t="shared" ref="N16:S16" si="6">N17+N18</f>
        <v>10</v>
      </c>
      <c r="O16" s="56">
        <f t="shared" si="6"/>
        <v>10</v>
      </c>
      <c r="P16" s="56">
        <f t="shared" si="6"/>
        <v>0</v>
      </c>
      <c r="Q16" s="57">
        <f>Q17+Q18</f>
        <v>0</v>
      </c>
      <c r="R16" s="57">
        <f t="shared" si="6"/>
        <v>0</v>
      </c>
      <c r="S16" s="57">
        <f t="shared" si="6"/>
        <v>0</v>
      </c>
      <c r="T16" s="170" t="s">
        <v>16</v>
      </c>
      <c r="U16" s="35"/>
      <c r="V16" s="35"/>
      <c r="W16" s="35"/>
      <c r="X16" s="35"/>
      <c r="Y16" s="35"/>
      <c r="Z16" s="35"/>
    </row>
    <row r="17" spans="1:26" ht="21" customHeight="1">
      <c r="A17" s="167"/>
      <c r="B17" s="169"/>
      <c r="C17" s="104"/>
      <c r="D17" s="112"/>
      <c r="E17" s="104"/>
      <c r="F17" s="104"/>
      <c r="G17" s="104"/>
      <c r="H17" s="104"/>
      <c r="I17" s="104"/>
      <c r="J17" s="104"/>
      <c r="K17" s="104"/>
      <c r="L17" s="58" t="s">
        <v>13</v>
      </c>
      <c r="M17" s="50">
        <f t="shared" si="1"/>
        <v>10</v>
      </c>
      <c r="N17" s="59">
        <v>5</v>
      </c>
      <c r="O17" s="59">
        <v>5</v>
      </c>
      <c r="P17" s="59">
        <v>0</v>
      </c>
      <c r="Q17" s="60">
        <v>0</v>
      </c>
      <c r="R17" s="60">
        <v>0</v>
      </c>
      <c r="S17" s="60">
        <v>0</v>
      </c>
      <c r="T17" s="166"/>
      <c r="U17" s="39"/>
      <c r="V17" s="35"/>
      <c r="W17" s="35"/>
      <c r="X17" s="35"/>
      <c r="Y17" s="35"/>
      <c r="Z17" s="35"/>
    </row>
    <row r="18" spans="1:26" ht="21" customHeight="1" thickBot="1">
      <c r="A18" s="168"/>
      <c r="B18" s="144"/>
      <c r="C18" s="143"/>
      <c r="D18" s="203"/>
      <c r="E18" s="143"/>
      <c r="F18" s="143"/>
      <c r="G18" s="143"/>
      <c r="H18" s="143"/>
      <c r="I18" s="143"/>
      <c r="J18" s="143"/>
      <c r="K18" s="148"/>
      <c r="L18" s="74" t="s">
        <v>14</v>
      </c>
      <c r="M18" s="50">
        <f t="shared" si="1"/>
        <v>10</v>
      </c>
      <c r="N18" s="75">
        <v>5</v>
      </c>
      <c r="O18" s="75">
        <v>5</v>
      </c>
      <c r="P18" s="75">
        <v>0</v>
      </c>
      <c r="Q18" s="214">
        <v>0</v>
      </c>
      <c r="R18" s="214">
        <v>0</v>
      </c>
      <c r="S18" s="60">
        <v>0</v>
      </c>
      <c r="T18" s="166"/>
      <c r="U18" s="39"/>
      <c r="V18" s="38"/>
      <c r="W18" s="39"/>
      <c r="X18" s="35"/>
      <c r="Y18" s="35"/>
      <c r="Z18" s="35"/>
    </row>
    <row r="19" spans="1:26" ht="21.75" customHeight="1">
      <c r="A19" s="130" t="s">
        <v>27</v>
      </c>
      <c r="B19" s="133" t="s">
        <v>51</v>
      </c>
      <c r="C19" s="147" t="s">
        <v>15</v>
      </c>
      <c r="D19" s="147" t="s">
        <v>15</v>
      </c>
      <c r="E19" s="147" t="s">
        <v>15</v>
      </c>
      <c r="F19" s="147" t="s">
        <v>15</v>
      </c>
      <c r="G19" s="147" t="s">
        <v>15</v>
      </c>
      <c r="H19" s="147" t="s">
        <v>15</v>
      </c>
      <c r="I19" s="147" t="s">
        <v>15</v>
      </c>
      <c r="J19" s="147" t="s">
        <v>15</v>
      </c>
      <c r="K19" s="151" t="s">
        <v>95</v>
      </c>
      <c r="L19" s="53" t="s">
        <v>10</v>
      </c>
      <c r="M19" s="50">
        <f>SUM(N19:S19)</f>
        <v>39564.228000000003</v>
      </c>
      <c r="N19" s="54">
        <f t="shared" ref="N19:R19" si="7">N21+N20</f>
        <v>4752.6312799999996</v>
      </c>
      <c r="O19" s="54">
        <f t="shared" si="7"/>
        <v>6577.17958</v>
      </c>
      <c r="P19" s="54">
        <f>P21+P20</f>
        <v>5616.7611399999996</v>
      </c>
      <c r="Q19" s="215">
        <f t="shared" si="7"/>
        <v>11702.552</v>
      </c>
      <c r="R19" s="215">
        <f t="shared" si="7"/>
        <v>5757.5519999999997</v>
      </c>
      <c r="S19" s="215">
        <f>S21+S20</f>
        <v>5157.5519999999997</v>
      </c>
      <c r="T19" s="149" t="s">
        <v>15</v>
      </c>
      <c r="U19" s="45"/>
      <c r="V19" s="45"/>
      <c r="W19" s="45"/>
      <c r="X19" s="45"/>
      <c r="Y19" s="35"/>
      <c r="Z19" s="35"/>
    </row>
    <row r="20" spans="1:26" ht="21.75" customHeight="1">
      <c r="A20" s="131"/>
      <c r="B20" s="134"/>
      <c r="C20" s="104"/>
      <c r="D20" s="104"/>
      <c r="E20" s="104"/>
      <c r="F20" s="104"/>
      <c r="G20" s="104"/>
      <c r="H20" s="104"/>
      <c r="I20" s="104"/>
      <c r="J20" s="104"/>
      <c r="K20" s="152"/>
      <c r="L20" s="49" t="s">
        <v>13</v>
      </c>
      <c r="M20" s="50">
        <f t="shared" si="1"/>
        <v>857.15903000000003</v>
      </c>
      <c r="N20" s="50">
        <f t="shared" ref="N20:O21" si="8">N23+N26+N29+N32+N40+N43+N46+N49+N61+N52+N55+N58</f>
        <v>328.30189000000001</v>
      </c>
      <c r="O20" s="50">
        <f t="shared" si="8"/>
        <v>92.857140000000001</v>
      </c>
      <c r="P20" s="50">
        <f>SUM(P23+P26+P29+P32+P40+P43+P46+P52+P55+P58+P61+P64)</f>
        <v>160</v>
      </c>
      <c r="Q20" s="50">
        <f t="shared" ref="Q20:S20" si="9">SUM(Q23+Q26+Q29+Q32+Q40+Q43+Q46+Q52+Q55+Q58+Q61+Q64)</f>
        <v>92</v>
      </c>
      <c r="R20" s="50">
        <f t="shared" si="9"/>
        <v>92</v>
      </c>
      <c r="S20" s="50">
        <f t="shared" si="9"/>
        <v>92</v>
      </c>
      <c r="T20" s="123"/>
      <c r="U20" s="85">
        <v>92</v>
      </c>
      <c r="V20" s="39"/>
      <c r="W20" s="39" t="s">
        <v>101</v>
      </c>
      <c r="X20" s="39" t="s">
        <v>102</v>
      </c>
      <c r="Y20" s="35"/>
      <c r="Z20" s="35"/>
    </row>
    <row r="21" spans="1:26" ht="21.75" customHeight="1" thickBot="1">
      <c r="A21" s="132"/>
      <c r="B21" s="135"/>
      <c r="C21" s="148"/>
      <c r="D21" s="148"/>
      <c r="E21" s="148"/>
      <c r="F21" s="148"/>
      <c r="G21" s="148"/>
      <c r="H21" s="148"/>
      <c r="I21" s="148"/>
      <c r="J21" s="148"/>
      <c r="K21" s="153"/>
      <c r="L21" s="77" t="s">
        <v>14</v>
      </c>
      <c r="M21" s="50">
        <f t="shared" si="1"/>
        <v>38707.068969999993</v>
      </c>
      <c r="N21" s="78">
        <f t="shared" si="8"/>
        <v>4424.3293899999999</v>
      </c>
      <c r="O21" s="78">
        <f t="shared" si="8"/>
        <v>6484.3224399999999</v>
      </c>
      <c r="P21" s="50">
        <f>SUM(P24+P27+P30+P33+P41+P44+P47+P50+P53+P56+P59+P62+P65)</f>
        <v>5456.7611399999996</v>
      </c>
      <c r="Q21" s="50">
        <f t="shared" ref="Q21:S21" si="10">SUM(Q24+Q27+Q30+Q33+Q41+Q44+Q47+Q50+Q53+Q56+Q59+Q62+Q65)</f>
        <v>11610.552</v>
      </c>
      <c r="R21" s="50">
        <f t="shared" si="10"/>
        <v>5665.5519999999997</v>
      </c>
      <c r="S21" s="50">
        <f t="shared" si="10"/>
        <v>5065.5519999999997</v>
      </c>
      <c r="T21" s="150"/>
      <c r="U21" s="92">
        <v>338.39836000000003</v>
      </c>
      <c r="V21" s="82"/>
      <c r="W21" s="83">
        <f>U21+U22</f>
        <v>5456.7611400000005</v>
      </c>
      <c r="X21" s="84">
        <f>X22+X23</f>
        <v>11610.552</v>
      </c>
      <c r="Y21" s="35"/>
      <c r="Z21" s="35"/>
    </row>
    <row r="22" spans="1:26" ht="17.45" customHeight="1">
      <c r="A22" s="140" t="s">
        <v>33</v>
      </c>
      <c r="B22" s="137" t="s">
        <v>30</v>
      </c>
      <c r="C22" s="138" t="s">
        <v>29</v>
      </c>
      <c r="D22" s="111">
        <f>E22+F22+G22+H22+I22+J22</f>
        <v>324</v>
      </c>
      <c r="E22" s="138">
        <v>0</v>
      </c>
      <c r="F22" s="138">
        <v>67</v>
      </c>
      <c r="G22" s="138">
        <v>107</v>
      </c>
      <c r="H22" s="138">
        <v>50</v>
      </c>
      <c r="I22" s="138">
        <v>50</v>
      </c>
      <c r="J22" s="138">
        <v>50</v>
      </c>
      <c r="K22" s="204" t="s">
        <v>98</v>
      </c>
      <c r="L22" s="76" t="s">
        <v>10</v>
      </c>
      <c r="M22" s="50">
        <f t="shared" si="1"/>
        <v>3195.3217800000002</v>
      </c>
      <c r="N22" s="61">
        <f>N23+N24</f>
        <v>0</v>
      </c>
      <c r="O22" s="61">
        <f>O23+O24</f>
        <v>710.48317999999995</v>
      </c>
      <c r="P22" s="61">
        <f>P23+P24</f>
        <v>984.83860000000004</v>
      </c>
      <c r="Q22" s="61">
        <f t="shared" ref="Q22:S22" si="11">Q23+Q24</f>
        <v>500</v>
      </c>
      <c r="R22" s="61">
        <f t="shared" si="11"/>
        <v>500</v>
      </c>
      <c r="S22" s="61">
        <f t="shared" si="11"/>
        <v>500</v>
      </c>
      <c r="T22" s="107" t="s">
        <v>73</v>
      </c>
      <c r="U22" s="35">
        <v>5118.3627800000004</v>
      </c>
      <c r="V22" s="46"/>
      <c r="W22" s="46"/>
      <c r="X22" s="46">
        <v>8850</v>
      </c>
      <c r="Y22" s="35"/>
      <c r="Z22" s="35"/>
    </row>
    <row r="23" spans="1:26" ht="17.45" customHeight="1">
      <c r="A23" s="140"/>
      <c r="B23" s="137"/>
      <c r="C23" s="138"/>
      <c r="D23" s="112"/>
      <c r="E23" s="138"/>
      <c r="F23" s="138"/>
      <c r="G23" s="138"/>
      <c r="H23" s="138"/>
      <c r="I23" s="138"/>
      <c r="J23" s="138"/>
      <c r="K23" s="202"/>
      <c r="L23" s="58" t="s">
        <v>13</v>
      </c>
      <c r="M23" s="50">
        <f t="shared" si="1"/>
        <v>0</v>
      </c>
      <c r="N23" s="59">
        <v>0</v>
      </c>
      <c r="O23" s="59">
        <v>0</v>
      </c>
      <c r="P23" s="59">
        <v>0</v>
      </c>
      <c r="Q23" s="60">
        <v>0</v>
      </c>
      <c r="R23" s="60">
        <v>0</v>
      </c>
      <c r="S23" s="60">
        <v>0</v>
      </c>
      <c r="T23" s="107"/>
      <c r="U23" s="35"/>
      <c r="V23" s="38"/>
      <c r="W23" s="38"/>
      <c r="X23" s="38">
        <v>2760.5520000000001</v>
      </c>
      <c r="Y23" s="35"/>
      <c r="Z23" s="35"/>
    </row>
    <row r="24" spans="1:26" ht="17.45" customHeight="1">
      <c r="A24" s="140"/>
      <c r="B24" s="137"/>
      <c r="C24" s="138"/>
      <c r="D24" s="203"/>
      <c r="E24" s="138"/>
      <c r="F24" s="138"/>
      <c r="G24" s="138"/>
      <c r="H24" s="138"/>
      <c r="I24" s="138"/>
      <c r="J24" s="138"/>
      <c r="K24" s="202"/>
      <c r="L24" s="58" t="s">
        <v>14</v>
      </c>
      <c r="M24" s="50">
        <f t="shared" si="1"/>
        <v>3195.3217800000002</v>
      </c>
      <c r="N24" s="59">
        <v>0</v>
      </c>
      <c r="O24" s="59">
        <v>710.48317999999995</v>
      </c>
      <c r="P24" s="59">
        <v>984.83860000000004</v>
      </c>
      <c r="Q24" s="60">
        <v>500</v>
      </c>
      <c r="R24" s="60">
        <v>500</v>
      </c>
      <c r="S24" s="60">
        <v>500</v>
      </c>
      <c r="T24" s="107"/>
      <c r="U24" s="79"/>
      <c r="V24" s="38"/>
      <c r="W24" s="38"/>
      <c r="X24" s="38"/>
      <c r="Y24" s="35"/>
      <c r="Z24" s="35"/>
    </row>
    <row r="25" spans="1:26" ht="17.45" customHeight="1">
      <c r="A25" s="139" t="s">
        <v>34</v>
      </c>
      <c r="B25" s="144" t="s">
        <v>46</v>
      </c>
      <c r="C25" s="143" t="s">
        <v>29</v>
      </c>
      <c r="D25" s="111">
        <f>E25+F25+G25+H25+I25+J25</f>
        <v>4</v>
      </c>
      <c r="E25" s="143">
        <v>0</v>
      </c>
      <c r="F25" s="143">
        <v>1</v>
      </c>
      <c r="G25" s="143">
        <v>0</v>
      </c>
      <c r="H25" s="143">
        <v>3</v>
      </c>
      <c r="I25" s="143">
        <v>0</v>
      </c>
      <c r="J25" s="143">
        <v>0</v>
      </c>
      <c r="K25" s="104" t="s">
        <v>98</v>
      </c>
      <c r="L25" s="55" t="s">
        <v>10</v>
      </c>
      <c r="M25" s="50">
        <f t="shared" si="1"/>
        <v>3150</v>
      </c>
      <c r="N25" s="56">
        <f>N26+N27</f>
        <v>0</v>
      </c>
      <c r="O25" s="56">
        <f>O26+O27</f>
        <v>1150</v>
      </c>
      <c r="P25" s="56">
        <f>P26+P27</f>
        <v>0</v>
      </c>
      <c r="Q25" s="56">
        <f t="shared" ref="Q25:S25" si="12">Q26+Q27</f>
        <v>2000</v>
      </c>
      <c r="R25" s="56">
        <f t="shared" si="12"/>
        <v>0</v>
      </c>
      <c r="S25" s="56">
        <f t="shared" si="12"/>
        <v>0</v>
      </c>
      <c r="T25" s="106" t="s">
        <v>73</v>
      </c>
      <c r="U25" s="39"/>
      <c r="V25" s="35"/>
      <c r="W25" s="35"/>
      <c r="X25" s="35"/>
      <c r="Y25" s="35"/>
      <c r="Z25" s="35"/>
    </row>
    <row r="26" spans="1:26" ht="17.45" customHeight="1">
      <c r="A26" s="140"/>
      <c r="B26" s="137"/>
      <c r="C26" s="138"/>
      <c r="D26" s="112"/>
      <c r="E26" s="138"/>
      <c r="F26" s="138"/>
      <c r="G26" s="138"/>
      <c r="H26" s="138"/>
      <c r="I26" s="138"/>
      <c r="J26" s="138"/>
      <c r="K26" s="105"/>
      <c r="L26" s="58" t="s">
        <v>13</v>
      </c>
      <c r="M26" s="50">
        <f t="shared" si="1"/>
        <v>0</v>
      </c>
      <c r="N26" s="59">
        <v>0</v>
      </c>
      <c r="O26" s="59">
        <v>0</v>
      </c>
      <c r="P26" s="59">
        <v>0</v>
      </c>
      <c r="Q26" s="60">
        <v>0</v>
      </c>
      <c r="R26" s="60">
        <f t="shared" ref="R26" si="13">Q26</f>
        <v>0</v>
      </c>
      <c r="S26" s="59">
        <v>0</v>
      </c>
      <c r="T26" s="107"/>
      <c r="U26" s="35"/>
      <c r="V26" s="35"/>
      <c r="W26" s="35"/>
      <c r="X26" s="35"/>
      <c r="Y26" s="35"/>
      <c r="Z26" s="35"/>
    </row>
    <row r="27" spans="1:26" ht="17.45" customHeight="1">
      <c r="A27" s="140"/>
      <c r="B27" s="137"/>
      <c r="C27" s="138"/>
      <c r="D27" s="203"/>
      <c r="E27" s="138"/>
      <c r="F27" s="138"/>
      <c r="G27" s="138"/>
      <c r="H27" s="138"/>
      <c r="I27" s="138"/>
      <c r="J27" s="138"/>
      <c r="K27" s="105"/>
      <c r="L27" s="58" t="s">
        <v>14</v>
      </c>
      <c r="M27" s="50">
        <f t="shared" si="1"/>
        <v>3150</v>
      </c>
      <c r="N27" s="59">
        <v>0</v>
      </c>
      <c r="O27" s="59">
        <v>1150</v>
      </c>
      <c r="P27" s="59">
        <v>0</v>
      </c>
      <c r="Q27" s="60">
        <v>2000</v>
      </c>
      <c r="R27" s="60">
        <v>0</v>
      </c>
      <c r="S27" s="59">
        <v>0</v>
      </c>
      <c r="T27" s="107"/>
      <c r="U27" s="35"/>
      <c r="V27" s="35"/>
      <c r="W27" s="35"/>
      <c r="X27" s="35"/>
      <c r="Y27" s="35"/>
      <c r="Z27" s="35"/>
    </row>
    <row r="28" spans="1:26" ht="18" customHeight="1">
      <c r="A28" s="139" t="s">
        <v>35</v>
      </c>
      <c r="B28" s="144" t="s">
        <v>42</v>
      </c>
      <c r="C28" s="143" t="s">
        <v>31</v>
      </c>
      <c r="D28" s="111">
        <f>E28+F28+G28+H28+I28+J28</f>
        <v>390</v>
      </c>
      <c r="E28" s="143">
        <v>0</v>
      </c>
      <c r="F28" s="143">
        <v>0</v>
      </c>
      <c r="G28" s="143">
        <v>0</v>
      </c>
      <c r="H28" s="154">
        <v>200</v>
      </c>
      <c r="I28" s="154">
        <v>80</v>
      </c>
      <c r="J28" s="143">
        <v>110</v>
      </c>
      <c r="K28" s="104" t="s">
        <v>98</v>
      </c>
      <c r="L28" s="55" t="s">
        <v>10</v>
      </c>
      <c r="M28" s="50">
        <f t="shared" si="1"/>
        <v>4050</v>
      </c>
      <c r="N28" s="56">
        <f>N29+N30</f>
        <v>0</v>
      </c>
      <c r="O28" s="56">
        <f>O29+O30</f>
        <v>0</v>
      </c>
      <c r="P28" s="56">
        <f>P29+P30</f>
        <v>0</v>
      </c>
      <c r="Q28" s="56">
        <f t="shared" ref="Q28:S28" si="14">Q29+Q30</f>
        <v>2200</v>
      </c>
      <c r="R28" s="56">
        <f t="shared" si="14"/>
        <v>650</v>
      </c>
      <c r="S28" s="56">
        <f t="shared" si="14"/>
        <v>1200</v>
      </c>
      <c r="T28" s="106" t="s">
        <v>73</v>
      </c>
      <c r="U28" s="186">
        <f>Q24+Q27+Q30+Q33+Q41+Q44+Q47+Q50+Q40</f>
        <v>8942</v>
      </c>
      <c r="V28" s="47"/>
      <c r="W28" s="39"/>
      <c r="X28" s="35"/>
      <c r="Y28" s="35"/>
      <c r="Z28" s="35"/>
    </row>
    <row r="29" spans="1:26" ht="18" customHeight="1">
      <c r="A29" s="140"/>
      <c r="B29" s="137"/>
      <c r="C29" s="138"/>
      <c r="D29" s="112"/>
      <c r="E29" s="138"/>
      <c r="F29" s="138"/>
      <c r="G29" s="138"/>
      <c r="H29" s="155"/>
      <c r="I29" s="155"/>
      <c r="J29" s="138"/>
      <c r="K29" s="105"/>
      <c r="L29" s="58" t="s">
        <v>13</v>
      </c>
      <c r="M29" s="50">
        <f t="shared" si="1"/>
        <v>0</v>
      </c>
      <c r="N29" s="59">
        <v>0</v>
      </c>
      <c r="O29" s="59">
        <v>0</v>
      </c>
      <c r="P29" s="59">
        <v>0</v>
      </c>
      <c r="Q29" s="60">
        <v>0</v>
      </c>
      <c r="R29" s="60">
        <v>0</v>
      </c>
      <c r="S29" s="59">
        <v>0</v>
      </c>
      <c r="T29" s="107"/>
      <c r="U29" s="187"/>
      <c r="V29" s="186"/>
      <c r="W29" s="35"/>
      <c r="X29" s="35"/>
      <c r="Y29" s="35"/>
      <c r="Z29" s="35"/>
    </row>
    <row r="30" spans="1:26" ht="18" customHeight="1">
      <c r="A30" s="140"/>
      <c r="B30" s="137"/>
      <c r="C30" s="138"/>
      <c r="D30" s="203"/>
      <c r="E30" s="138"/>
      <c r="F30" s="138"/>
      <c r="G30" s="138"/>
      <c r="H30" s="155"/>
      <c r="I30" s="155"/>
      <c r="J30" s="138"/>
      <c r="K30" s="105"/>
      <c r="L30" s="58" t="s">
        <v>14</v>
      </c>
      <c r="M30" s="50">
        <f t="shared" si="1"/>
        <v>4050</v>
      </c>
      <c r="N30" s="59">
        <v>0</v>
      </c>
      <c r="O30" s="59">
        <v>0</v>
      </c>
      <c r="P30" s="59">
        <v>0</v>
      </c>
      <c r="Q30" s="60">
        <v>2200</v>
      </c>
      <c r="R30" s="60">
        <v>650</v>
      </c>
      <c r="S30" s="59">
        <v>1200</v>
      </c>
      <c r="T30" s="108"/>
      <c r="U30" s="187"/>
      <c r="V30" s="187"/>
      <c r="W30" s="35"/>
      <c r="X30" s="35"/>
      <c r="Y30" s="35"/>
      <c r="Z30" s="35"/>
    </row>
    <row r="31" spans="1:26" ht="18" customHeight="1">
      <c r="A31" s="139" t="s">
        <v>36</v>
      </c>
      <c r="B31" s="144" t="s">
        <v>20</v>
      </c>
      <c r="C31" s="143" t="s">
        <v>29</v>
      </c>
      <c r="D31" s="111">
        <f>E31+F31+G31+H31+I31+J31</f>
        <v>5250</v>
      </c>
      <c r="E31" s="143">
        <v>600</v>
      </c>
      <c r="F31" s="143">
        <v>900</v>
      </c>
      <c r="G31" s="143">
        <v>900</v>
      </c>
      <c r="H31" s="143">
        <v>950</v>
      </c>
      <c r="I31" s="143">
        <v>950</v>
      </c>
      <c r="J31" s="143">
        <v>950</v>
      </c>
      <c r="K31" s="104" t="s">
        <v>98</v>
      </c>
      <c r="L31" s="55" t="s">
        <v>10</v>
      </c>
      <c r="M31" s="50">
        <f t="shared" si="1"/>
        <v>2822.7288099999996</v>
      </c>
      <c r="N31" s="56">
        <f>N32+N33</f>
        <v>516.22173999999995</v>
      </c>
      <c r="O31" s="56">
        <f>O32+O33</f>
        <v>445.24561</v>
      </c>
      <c r="P31" s="56">
        <f>P32+P33</f>
        <v>361.26146</v>
      </c>
      <c r="Q31" s="56">
        <f t="shared" ref="Q31:S31" si="15">Q32+Q33</f>
        <v>500</v>
      </c>
      <c r="R31" s="56">
        <f t="shared" si="15"/>
        <v>500</v>
      </c>
      <c r="S31" s="56">
        <f t="shared" si="15"/>
        <v>500</v>
      </c>
      <c r="T31" s="106" t="s">
        <v>73</v>
      </c>
      <c r="U31" s="35"/>
      <c r="V31" s="187"/>
      <c r="W31" s="35"/>
      <c r="X31" s="35"/>
      <c r="Y31" s="35"/>
      <c r="Z31" s="35"/>
    </row>
    <row r="32" spans="1:26" ht="18" customHeight="1">
      <c r="A32" s="140"/>
      <c r="B32" s="137"/>
      <c r="C32" s="138"/>
      <c r="D32" s="112"/>
      <c r="E32" s="138"/>
      <c r="F32" s="138"/>
      <c r="G32" s="138"/>
      <c r="H32" s="138"/>
      <c r="I32" s="138"/>
      <c r="J32" s="138"/>
      <c r="K32" s="105"/>
      <c r="L32" s="58" t="s">
        <v>13</v>
      </c>
      <c r="M32" s="50">
        <f t="shared" si="1"/>
        <v>0</v>
      </c>
      <c r="N32" s="59">
        <v>0</v>
      </c>
      <c r="O32" s="59">
        <v>0</v>
      </c>
      <c r="P32" s="59">
        <v>0</v>
      </c>
      <c r="Q32" s="60">
        <v>0</v>
      </c>
      <c r="R32" s="60">
        <v>0</v>
      </c>
      <c r="S32" s="59">
        <v>0</v>
      </c>
      <c r="T32" s="107"/>
      <c r="U32" s="35">
        <v>4242</v>
      </c>
      <c r="V32" s="35">
        <v>4942</v>
      </c>
      <c r="W32" s="35"/>
      <c r="X32" s="35"/>
      <c r="Y32" s="35"/>
      <c r="Z32" s="35"/>
    </row>
    <row r="33" spans="1:26" ht="18" customHeight="1">
      <c r="A33" s="140"/>
      <c r="B33" s="137"/>
      <c r="C33" s="138"/>
      <c r="D33" s="203"/>
      <c r="E33" s="138"/>
      <c r="F33" s="138"/>
      <c r="G33" s="138"/>
      <c r="H33" s="138"/>
      <c r="I33" s="138"/>
      <c r="J33" s="138"/>
      <c r="K33" s="105"/>
      <c r="L33" s="58" t="s">
        <v>14</v>
      </c>
      <c r="M33" s="50">
        <f t="shared" si="1"/>
        <v>2822.7288099999996</v>
      </c>
      <c r="N33" s="59">
        <v>516.22173999999995</v>
      </c>
      <c r="O33" s="59">
        <f>444.37387+0.87174</f>
        <v>445.24561</v>
      </c>
      <c r="P33" s="59">
        <v>361.26146</v>
      </c>
      <c r="Q33" s="60">
        <v>500</v>
      </c>
      <c r="R33" s="60">
        <v>500</v>
      </c>
      <c r="S33" s="59">
        <v>500</v>
      </c>
      <c r="T33" s="107"/>
      <c r="U33" s="35"/>
      <c r="V33" s="35"/>
      <c r="W33" s="35"/>
      <c r="X33" s="35"/>
      <c r="Y33" s="35"/>
      <c r="Z33" s="35"/>
    </row>
    <row r="34" spans="1:26" ht="15" hidden="1" customHeight="1">
      <c r="A34" s="139"/>
      <c r="B34" s="144"/>
      <c r="C34" s="143"/>
      <c r="D34" s="40"/>
      <c r="E34" s="68"/>
      <c r="F34" s="68"/>
      <c r="G34" s="68"/>
      <c r="H34" s="68"/>
      <c r="I34" s="68"/>
      <c r="J34" s="68"/>
      <c r="K34" s="70"/>
      <c r="L34" s="55" t="s">
        <v>10</v>
      </c>
      <c r="M34" s="56">
        <f t="shared" ref="M34:M36" si="16">SUM(N34:R34)</f>
        <v>0</v>
      </c>
      <c r="N34" s="56">
        <f>N35+N36</f>
        <v>0</v>
      </c>
      <c r="O34" s="56">
        <f>O35+O36</f>
        <v>0</v>
      </c>
      <c r="P34" s="56">
        <f>P35+P36</f>
        <v>0</v>
      </c>
      <c r="Q34" s="57">
        <f>Q35+Q36</f>
        <v>0</v>
      </c>
      <c r="R34" s="57">
        <f>R35+R36</f>
        <v>0</v>
      </c>
      <c r="S34" s="71"/>
      <c r="T34" s="106" t="s">
        <v>73</v>
      </c>
      <c r="U34" s="35"/>
      <c r="V34" s="35"/>
      <c r="W34" s="35"/>
      <c r="X34" s="35"/>
      <c r="Y34" s="35"/>
      <c r="Z34" s="35"/>
    </row>
    <row r="35" spans="1:26" ht="15" hidden="1" customHeight="1">
      <c r="A35" s="140"/>
      <c r="B35" s="137"/>
      <c r="C35" s="138"/>
      <c r="D35" s="40"/>
      <c r="E35" s="68"/>
      <c r="F35" s="68"/>
      <c r="G35" s="68"/>
      <c r="H35" s="68"/>
      <c r="I35" s="68"/>
      <c r="J35" s="68"/>
      <c r="K35" s="70"/>
      <c r="L35" s="58" t="s">
        <v>13</v>
      </c>
      <c r="M35" s="56">
        <f t="shared" si="16"/>
        <v>0</v>
      </c>
      <c r="N35" s="59"/>
      <c r="O35" s="59"/>
      <c r="P35" s="59"/>
      <c r="Q35" s="60"/>
      <c r="R35" s="59"/>
      <c r="S35" s="72"/>
      <c r="T35" s="107"/>
      <c r="U35" s="35"/>
      <c r="V35" s="35"/>
      <c r="W35" s="35"/>
      <c r="X35" s="35"/>
      <c r="Y35" s="35"/>
      <c r="Z35" s="35"/>
    </row>
    <row r="36" spans="1:26" ht="15" hidden="1" customHeight="1">
      <c r="A36" s="140"/>
      <c r="B36" s="137"/>
      <c r="C36" s="138"/>
      <c r="D36" s="40"/>
      <c r="E36" s="68"/>
      <c r="F36" s="68"/>
      <c r="G36" s="68"/>
      <c r="H36" s="68"/>
      <c r="I36" s="68"/>
      <c r="J36" s="68"/>
      <c r="K36" s="70"/>
      <c r="L36" s="58" t="s">
        <v>14</v>
      </c>
      <c r="M36" s="56">
        <f t="shared" si="16"/>
        <v>0</v>
      </c>
      <c r="N36" s="59"/>
      <c r="O36" s="59"/>
      <c r="P36" s="59"/>
      <c r="Q36" s="60"/>
      <c r="R36" s="59"/>
      <c r="S36" s="72"/>
      <c r="T36" s="107"/>
      <c r="U36" s="35"/>
      <c r="V36" s="35"/>
      <c r="W36" s="35"/>
      <c r="X36" s="35"/>
      <c r="Y36" s="35"/>
      <c r="Z36" s="35"/>
    </row>
    <row r="37" spans="1:26" ht="15" hidden="1" customHeight="1">
      <c r="A37" s="140"/>
      <c r="B37" s="137"/>
      <c r="C37" s="138"/>
      <c r="D37" s="40"/>
      <c r="E37" s="68"/>
      <c r="F37" s="68"/>
      <c r="G37" s="68"/>
      <c r="H37" s="68"/>
      <c r="I37" s="68"/>
      <c r="J37" s="68"/>
      <c r="K37" s="70"/>
      <c r="L37" s="156"/>
      <c r="M37" s="157"/>
      <c r="N37" s="157"/>
      <c r="O37" s="157"/>
      <c r="P37" s="157"/>
      <c r="Q37" s="157"/>
      <c r="R37" s="62"/>
      <c r="S37" s="63"/>
      <c r="T37" s="107"/>
      <c r="U37" s="35"/>
      <c r="V37" s="35"/>
      <c r="W37" s="35"/>
      <c r="X37" s="35"/>
      <c r="Y37" s="35"/>
      <c r="Z37" s="35"/>
    </row>
    <row r="38" spans="1:26" ht="15" hidden="1" customHeight="1">
      <c r="A38" s="158"/>
      <c r="B38" s="159"/>
      <c r="C38" s="160"/>
      <c r="D38" s="40"/>
      <c r="E38" s="68"/>
      <c r="F38" s="68"/>
      <c r="G38" s="68"/>
      <c r="H38" s="68"/>
      <c r="I38" s="68"/>
      <c r="J38" s="68"/>
      <c r="K38" s="70"/>
      <c r="L38" s="88"/>
      <c r="M38" s="89"/>
      <c r="N38" s="89"/>
      <c r="O38" s="89"/>
      <c r="P38" s="89"/>
      <c r="Q38" s="89"/>
      <c r="R38" s="63"/>
      <c r="S38" s="63"/>
      <c r="T38" s="108"/>
      <c r="U38" s="35"/>
      <c r="V38" s="35"/>
      <c r="W38" s="35"/>
      <c r="X38" s="35"/>
      <c r="Y38" s="35"/>
      <c r="Z38" s="35"/>
    </row>
    <row r="39" spans="1:26" ht="15" customHeight="1">
      <c r="A39" s="139" t="s">
        <v>37</v>
      </c>
      <c r="B39" s="144" t="s">
        <v>89</v>
      </c>
      <c r="C39" s="143" t="s">
        <v>32</v>
      </c>
      <c r="D39" s="111">
        <f>E39+F39+G39+H39+I39+J39</f>
        <v>218.5</v>
      </c>
      <c r="E39" s="143">
        <v>38</v>
      </c>
      <c r="F39" s="143">
        <v>38</v>
      </c>
      <c r="G39" s="143">
        <v>38</v>
      </c>
      <c r="H39" s="143">
        <v>28.5</v>
      </c>
      <c r="I39" s="143">
        <v>38</v>
      </c>
      <c r="J39" s="143">
        <v>38</v>
      </c>
      <c r="K39" s="104" t="s">
        <v>98</v>
      </c>
      <c r="L39" s="55" t="s">
        <v>10</v>
      </c>
      <c r="M39" s="50">
        <f t="shared" ref="M39:M65" si="17">SUM(N39:S39)</f>
        <v>16887.364010000001</v>
      </c>
      <c r="N39" s="56">
        <f>N40+N41</f>
        <v>3581.0244200000002</v>
      </c>
      <c r="O39" s="56">
        <f>O40+O41</f>
        <v>2973.0707900000002</v>
      </c>
      <c r="P39" s="56">
        <v>2907.2687999999998</v>
      </c>
      <c r="Q39" s="56">
        <f t="shared" ref="Q39:S39" si="18">Q40+Q41</f>
        <v>3092</v>
      </c>
      <c r="R39" s="56">
        <f t="shared" si="18"/>
        <v>2092</v>
      </c>
      <c r="S39" s="56">
        <f t="shared" si="18"/>
        <v>2242</v>
      </c>
      <c r="T39" s="106" t="s">
        <v>73</v>
      </c>
      <c r="U39" s="45">
        <f>R22+R25+R28+R31+R39+R42+R45+R48</f>
        <v>4242</v>
      </c>
      <c r="V39" s="45">
        <f>S22+S25+S28+S31+S39+S42+S45+S48</f>
        <v>4942</v>
      </c>
      <c r="W39" s="35"/>
      <c r="X39" s="35"/>
      <c r="Y39" s="35"/>
      <c r="Z39" s="35"/>
    </row>
    <row r="40" spans="1:26" ht="15" customHeight="1">
      <c r="A40" s="140"/>
      <c r="B40" s="137"/>
      <c r="C40" s="138"/>
      <c r="D40" s="112"/>
      <c r="E40" s="138"/>
      <c r="F40" s="138"/>
      <c r="G40" s="138"/>
      <c r="H40" s="138"/>
      <c r="I40" s="138"/>
      <c r="J40" s="138"/>
      <c r="K40" s="105"/>
      <c r="L40" s="58" t="s">
        <v>13</v>
      </c>
      <c r="M40" s="50">
        <f t="shared" si="17"/>
        <v>857.15903000000003</v>
      </c>
      <c r="N40" s="59">
        <v>328.30189000000001</v>
      </c>
      <c r="O40" s="59">
        <v>92.857140000000001</v>
      </c>
      <c r="P40" s="59">
        <f>184.96-24.96</f>
        <v>160</v>
      </c>
      <c r="Q40" s="60">
        <v>92</v>
      </c>
      <c r="R40" s="60">
        <v>92</v>
      </c>
      <c r="S40" s="60">
        <v>92</v>
      </c>
      <c r="T40" s="107"/>
      <c r="U40" s="35"/>
      <c r="V40" s="35"/>
      <c r="W40" s="35"/>
      <c r="X40" s="35"/>
      <c r="Y40" s="35"/>
      <c r="Z40" s="35"/>
    </row>
    <row r="41" spans="1:26" ht="15" customHeight="1">
      <c r="A41" s="140"/>
      <c r="B41" s="137"/>
      <c r="C41" s="138"/>
      <c r="D41" s="203"/>
      <c r="E41" s="138"/>
      <c r="F41" s="138"/>
      <c r="G41" s="138"/>
      <c r="H41" s="138"/>
      <c r="I41" s="138"/>
      <c r="J41" s="138"/>
      <c r="K41" s="105"/>
      <c r="L41" s="58" t="s">
        <v>14</v>
      </c>
      <c r="M41" s="50">
        <f t="shared" si="17"/>
        <v>16030.20498</v>
      </c>
      <c r="N41" s="59">
        <v>3252.72253</v>
      </c>
      <c r="O41" s="59">
        <v>2880.2136500000001</v>
      </c>
      <c r="P41" s="59">
        <f>P39-P40</f>
        <v>2747.2687999999998</v>
      </c>
      <c r="Q41" s="60">
        <v>3000</v>
      </c>
      <c r="R41" s="59">
        <v>2000</v>
      </c>
      <c r="S41" s="59">
        <v>2150</v>
      </c>
      <c r="T41" s="107"/>
      <c r="U41" s="39"/>
      <c r="V41" s="39"/>
      <c r="W41" s="35"/>
      <c r="X41" s="35"/>
      <c r="Y41" s="35"/>
      <c r="Z41" s="35"/>
    </row>
    <row r="42" spans="1:26" ht="15.6" customHeight="1">
      <c r="A42" s="139" t="s">
        <v>38</v>
      </c>
      <c r="B42" s="144" t="s">
        <v>17</v>
      </c>
      <c r="C42" s="143" t="s">
        <v>29</v>
      </c>
      <c r="D42" s="111">
        <f>E42+F42+G42+H42+I42+J42</f>
        <v>16</v>
      </c>
      <c r="E42" s="143">
        <v>4</v>
      </c>
      <c r="F42" s="143">
        <v>0</v>
      </c>
      <c r="G42" s="143">
        <v>3</v>
      </c>
      <c r="H42" s="143">
        <v>3</v>
      </c>
      <c r="I42" s="143">
        <v>3</v>
      </c>
      <c r="J42" s="143">
        <v>3</v>
      </c>
      <c r="K42" s="104" t="s">
        <v>98</v>
      </c>
      <c r="L42" s="55" t="s">
        <v>10</v>
      </c>
      <c r="M42" s="50">
        <f t="shared" si="17"/>
        <v>2584.08059</v>
      </c>
      <c r="N42" s="56">
        <f t="shared" ref="N42:S42" si="19">N43+N44</f>
        <v>443.08667000000003</v>
      </c>
      <c r="O42" s="56">
        <f t="shared" si="19"/>
        <v>0</v>
      </c>
      <c r="P42" s="56">
        <f t="shared" si="19"/>
        <v>540.99392</v>
      </c>
      <c r="Q42" s="57">
        <f t="shared" si="19"/>
        <v>600</v>
      </c>
      <c r="R42" s="57">
        <f t="shared" si="19"/>
        <v>500</v>
      </c>
      <c r="S42" s="57">
        <f t="shared" si="19"/>
        <v>500</v>
      </c>
      <c r="T42" s="106" t="s">
        <v>73</v>
      </c>
      <c r="U42" s="35"/>
      <c r="V42" s="35"/>
      <c r="W42" s="35"/>
      <c r="X42" s="35"/>
      <c r="Y42" s="35"/>
      <c r="Z42" s="35"/>
    </row>
    <row r="43" spans="1:26" ht="15.6" customHeight="1">
      <c r="A43" s="140"/>
      <c r="B43" s="137"/>
      <c r="C43" s="138"/>
      <c r="D43" s="112"/>
      <c r="E43" s="138"/>
      <c r="F43" s="138"/>
      <c r="G43" s="138"/>
      <c r="H43" s="138"/>
      <c r="I43" s="138"/>
      <c r="J43" s="138"/>
      <c r="K43" s="105"/>
      <c r="L43" s="58" t="s">
        <v>13</v>
      </c>
      <c r="M43" s="50">
        <f t="shared" si="17"/>
        <v>0</v>
      </c>
      <c r="N43" s="59">
        <v>0</v>
      </c>
      <c r="O43" s="59">
        <v>0</v>
      </c>
      <c r="P43" s="59">
        <v>0</v>
      </c>
      <c r="Q43" s="60">
        <v>0</v>
      </c>
      <c r="R43" s="60">
        <v>0</v>
      </c>
      <c r="S43" s="59">
        <v>0</v>
      </c>
      <c r="T43" s="107"/>
      <c r="U43" s="35"/>
      <c r="V43" s="35"/>
      <c r="W43" s="35"/>
      <c r="X43" s="35"/>
      <c r="Y43" s="35"/>
      <c r="Z43" s="35"/>
    </row>
    <row r="44" spans="1:26" ht="15.6" customHeight="1">
      <c r="A44" s="140"/>
      <c r="B44" s="137"/>
      <c r="C44" s="138"/>
      <c r="D44" s="203"/>
      <c r="E44" s="138"/>
      <c r="F44" s="138"/>
      <c r="G44" s="138"/>
      <c r="H44" s="138"/>
      <c r="I44" s="138"/>
      <c r="J44" s="138"/>
      <c r="K44" s="105"/>
      <c r="L44" s="58" t="s">
        <v>14</v>
      </c>
      <c r="M44" s="50">
        <f t="shared" si="17"/>
        <v>2584.08059</v>
      </c>
      <c r="N44" s="59">
        <v>443.08667000000003</v>
      </c>
      <c r="O44" s="59">
        <v>0</v>
      </c>
      <c r="P44" s="59">
        <v>540.99392</v>
      </c>
      <c r="Q44" s="60">
        <v>600</v>
      </c>
      <c r="R44" s="60">
        <v>500</v>
      </c>
      <c r="S44" s="59">
        <v>500</v>
      </c>
      <c r="T44" s="107"/>
      <c r="U44" s="35"/>
      <c r="V44" s="35"/>
      <c r="W44" s="35"/>
      <c r="X44" s="35"/>
      <c r="Y44" s="35"/>
      <c r="Z44" s="35"/>
    </row>
    <row r="45" spans="1:26" ht="15.6" customHeight="1">
      <c r="A45" s="139" t="s">
        <v>39</v>
      </c>
      <c r="B45" s="141" t="s">
        <v>77</v>
      </c>
      <c r="C45" s="143" t="s">
        <v>29</v>
      </c>
      <c r="D45" s="111">
        <f>E45+F45+G45+H45+I45+J45</f>
        <v>7</v>
      </c>
      <c r="E45" s="143">
        <v>4</v>
      </c>
      <c r="F45" s="143">
        <v>0</v>
      </c>
      <c r="G45" s="143">
        <v>0</v>
      </c>
      <c r="H45" s="143">
        <v>3</v>
      </c>
      <c r="I45" s="143">
        <v>0</v>
      </c>
      <c r="J45" s="143">
        <v>0</v>
      </c>
      <c r="K45" s="104" t="s">
        <v>98</v>
      </c>
      <c r="L45" s="55" t="s">
        <v>10</v>
      </c>
      <c r="M45" s="50">
        <f t="shared" si="17"/>
        <v>100</v>
      </c>
      <c r="N45" s="56">
        <f t="shared" ref="N45:S45" si="20">N46+N47</f>
        <v>50</v>
      </c>
      <c r="O45" s="56">
        <f t="shared" si="20"/>
        <v>0</v>
      </c>
      <c r="P45" s="56">
        <f t="shared" si="20"/>
        <v>0</v>
      </c>
      <c r="Q45" s="57">
        <f t="shared" si="20"/>
        <v>50</v>
      </c>
      <c r="R45" s="57">
        <f t="shared" si="20"/>
        <v>0</v>
      </c>
      <c r="S45" s="57">
        <f t="shared" si="20"/>
        <v>0</v>
      </c>
      <c r="T45" s="106" t="s">
        <v>73</v>
      </c>
      <c r="U45" s="35"/>
      <c r="V45" s="35"/>
      <c r="W45" s="35"/>
      <c r="X45" s="35"/>
      <c r="Y45" s="35"/>
      <c r="Z45" s="35"/>
    </row>
    <row r="46" spans="1:26" ht="15.6" customHeight="1">
      <c r="A46" s="140"/>
      <c r="B46" s="142"/>
      <c r="C46" s="138"/>
      <c r="D46" s="112"/>
      <c r="E46" s="138"/>
      <c r="F46" s="138"/>
      <c r="G46" s="138"/>
      <c r="H46" s="138"/>
      <c r="I46" s="138"/>
      <c r="J46" s="138"/>
      <c r="K46" s="105"/>
      <c r="L46" s="58" t="s">
        <v>13</v>
      </c>
      <c r="M46" s="50">
        <f t="shared" si="17"/>
        <v>0</v>
      </c>
      <c r="N46" s="59">
        <v>0</v>
      </c>
      <c r="O46" s="59">
        <v>0</v>
      </c>
      <c r="P46" s="59">
        <v>0</v>
      </c>
      <c r="Q46" s="60">
        <v>0</v>
      </c>
      <c r="R46" s="60">
        <v>0</v>
      </c>
      <c r="S46" s="59">
        <v>0</v>
      </c>
      <c r="T46" s="107"/>
      <c r="U46" s="35"/>
      <c r="V46" s="35"/>
      <c r="W46" s="39">
        <f>SUM(P22+P25+P28+P31+P39+P42+P45+P48+P60)</f>
        <v>5278.3627799999995</v>
      </c>
      <c r="X46" s="35"/>
      <c r="Y46" s="35"/>
      <c r="Z46" s="35"/>
    </row>
    <row r="47" spans="1:26" ht="15.6" customHeight="1">
      <c r="A47" s="140"/>
      <c r="B47" s="142"/>
      <c r="C47" s="138"/>
      <c r="D47" s="203"/>
      <c r="E47" s="138"/>
      <c r="F47" s="138"/>
      <c r="G47" s="138"/>
      <c r="H47" s="138"/>
      <c r="I47" s="138"/>
      <c r="J47" s="138"/>
      <c r="K47" s="105"/>
      <c r="L47" s="58" t="s">
        <v>14</v>
      </c>
      <c r="M47" s="50">
        <f t="shared" si="17"/>
        <v>100</v>
      </c>
      <c r="N47" s="59">
        <v>50</v>
      </c>
      <c r="O47" s="59">
        <v>0</v>
      </c>
      <c r="P47" s="59">
        <v>0</v>
      </c>
      <c r="Q47" s="60">
        <v>50</v>
      </c>
      <c r="R47" s="60">
        <v>0</v>
      </c>
      <c r="S47" s="59">
        <v>0</v>
      </c>
      <c r="T47" s="107"/>
      <c r="U47" s="35"/>
      <c r="V47" s="35"/>
      <c r="W47" s="35">
        <v>5278.3627800000004</v>
      </c>
      <c r="X47" s="35"/>
      <c r="Y47" s="35"/>
      <c r="Z47" s="35"/>
    </row>
    <row r="48" spans="1:26" ht="15.75" customHeight="1">
      <c r="A48" s="139" t="s">
        <v>40</v>
      </c>
      <c r="B48" s="141" t="s">
        <v>72</v>
      </c>
      <c r="C48" s="143" t="s">
        <v>29</v>
      </c>
      <c r="D48" s="111">
        <f>E48+F48+G48+H48+I48+J48</f>
        <v>30</v>
      </c>
      <c r="E48" s="143">
        <v>20</v>
      </c>
      <c r="F48" s="143">
        <v>10</v>
      </c>
      <c r="G48" s="143">
        <v>0</v>
      </c>
      <c r="H48" s="143">
        <v>0</v>
      </c>
      <c r="I48" s="143">
        <v>0</v>
      </c>
      <c r="J48" s="143">
        <v>0</v>
      </c>
      <c r="K48" s="104" t="s">
        <v>98</v>
      </c>
      <c r="L48" s="55" t="s">
        <v>10</v>
      </c>
      <c r="M48" s="50">
        <f t="shared" si="17"/>
        <v>36</v>
      </c>
      <c r="N48" s="56">
        <f>N49+N50</f>
        <v>22</v>
      </c>
      <c r="O48" s="56">
        <f>O49+O50</f>
        <v>14</v>
      </c>
      <c r="P48" s="56">
        <f>P49+P50</f>
        <v>0</v>
      </c>
      <c r="Q48" s="57">
        <f>Q49+Q50</f>
        <v>0</v>
      </c>
      <c r="R48" s="57">
        <v>0</v>
      </c>
      <c r="S48" s="57">
        <v>0</v>
      </c>
      <c r="T48" s="106" t="s">
        <v>73</v>
      </c>
      <c r="U48" s="35"/>
      <c r="V48" s="35"/>
      <c r="W48" s="39">
        <f>SUM(W46-W47)</f>
        <v>-9.0949470177292824E-13</v>
      </c>
      <c r="X48" s="35"/>
      <c r="Y48" s="35"/>
      <c r="Z48" s="35"/>
    </row>
    <row r="49" spans="1:26" ht="15.75" customHeight="1">
      <c r="A49" s="140"/>
      <c r="B49" s="142"/>
      <c r="C49" s="138"/>
      <c r="D49" s="112"/>
      <c r="E49" s="138"/>
      <c r="F49" s="138"/>
      <c r="G49" s="138"/>
      <c r="H49" s="138"/>
      <c r="I49" s="138"/>
      <c r="J49" s="138"/>
      <c r="K49" s="105"/>
      <c r="L49" s="58" t="s">
        <v>13</v>
      </c>
      <c r="M49" s="50">
        <f t="shared" si="17"/>
        <v>0</v>
      </c>
      <c r="N49" s="59">
        <v>0</v>
      </c>
      <c r="O49" s="59">
        <v>0</v>
      </c>
      <c r="P49" s="59">
        <v>0</v>
      </c>
      <c r="Q49" s="60">
        <v>0</v>
      </c>
      <c r="R49" s="60">
        <v>0</v>
      </c>
      <c r="S49" s="59">
        <v>0</v>
      </c>
      <c r="T49" s="107"/>
      <c r="U49" s="35"/>
      <c r="V49" s="35"/>
      <c r="W49" s="35"/>
      <c r="X49" s="35"/>
      <c r="Y49" s="35"/>
      <c r="Z49" s="35"/>
    </row>
    <row r="50" spans="1:26" ht="15.75" customHeight="1">
      <c r="A50" s="140"/>
      <c r="B50" s="142"/>
      <c r="C50" s="138"/>
      <c r="D50" s="203"/>
      <c r="E50" s="138"/>
      <c r="F50" s="138"/>
      <c r="G50" s="138"/>
      <c r="H50" s="138"/>
      <c r="I50" s="138"/>
      <c r="J50" s="138"/>
      <c r="K50" s="105"/>
      <c r="L50" s="58" t="s">
        <v>14</v>
      </c>
      <c r="M50" s="50">
        <f t="shared" si="17"/>
        <v>36</v>
      </c>
      <c r="N50" s="59">
        <v>22</v>
      </c>
      <c r="O50" s="59">
        <v>14</v>
      </c>
      <c r="P50" s="59">
        <v>0</v>
      </c>
      <c r="Q50" s="60">
        <v>0</v>
      </c>
      <c r="R50" s="60">
        <v>0</v>
      </c>
      <c r="S50" s="59">
        <v>0</v>
      </c>
      <c r="T50" s="107"/>
      <c r="U50" s="35"/>
      <c r="V50" s="35"/>
      <c r="W50" s="35"/>
      <c r="X50" s="35"/>
      <c r="Y50" s="35"/>
      <c r="Z50" s="35"/>
    </row>
    <row r="51" spans="1:26" ht="16.350000000000001" customHeight="1">
      <c r="A51" s="139" t="s">
        <v>41</v>
      </c>
      <c r="B51" s="141" t="s">
        <v>78</v>
      </c>
      <c r="C51" s="143" t="s">
        <v>28</v>
      </c>
      <c r="D51" s="111">
        <f>E51+F51+G51+H51+I51+J51</f>
        <v>2</v>
      </c>
      <c r="E51" s="143">
        <v>0</v>
      </c>
      <c r="F51" s="143">
        <v>0</v>
      </c>
      <c r="G51" s="143">
        <v>2</v>
      </c>
      <c r="H51" s="143">
        <v>0</v>
      </c>
      <c r="I51" s="143">
        <v>0</v>
      </c>
      <c r="J51" s="143">
        <v>0</v>
      </c>
      <c r="K51" s="104" t="s">
        <v>98</v>
      </c>
      <c r="L51" s="55" t="s">
        <v>10</v>
      </c>
      <c r="M51" s="50">
        <f t="shared" si="17"/>
        <v>1135.7</v>
      </c>
      <c r="N51" s="56">
        <f>N52+N53</f>
        <v>0</v>
      </c>
      <c r="O51" s="56">
        <f>O52+O53</f>
        <v>1135.7</v>
      </c>
      <c r="P51" s="56">
        <f>P52+P53</f>
        <v>0</v>
      </c>
      <c r="Q51" s="57">
        <f>Q52+Q53</f>
        <v>0</v>
      </c>
      <c r="R51" s="57">
        <f>SUM(R52:R53)</f>
        <v>0</v>
      </c>
      <c r="S51" s="57">
        <f>SUM(S52:S53)</f>
        <v>0</v>
      </c>
      <c r="T51" s="106" t="s">
        <v>16</v>
      </c>
      <c r="U51" s="39"/>
      <c r="V51" s="39"/>
      <c r="W51" s="38"/>
      <c r="X51" s="35"/>
      <c r="Y51" s="35"/>
      <c r="Z51" s="35"/>
    </row>
    <row r="52" spans="1:26" ht="16.350000000000001" customHeight="1">
      <c r="A52" s="140"/>
      <c r="B52" s="142"/>
      <c r="C52" s="138"/>
      <c r="D52" s="112"/>
      <c r="E52" s="138"/>
      <c r="F52" s="138"/>
      <c r="G52" s="138"/>
      <c r="H52" s="138"/>
      <c r="I52" s="138"/>
      <c r="J52" s="138"/>
      <c r="K52" s="105"/>
      <c r="L52" s="58" t="s">
        <v>13</v>
      </c>
      <c r="M52" s="50">
        <f t="shared" si="17"/>
        <v>0</v>
      </c>
      <c r="N52" s="59">
        <v>0</v>
      </c>
      <c r="O52" s="59">
        <v>0</v>
      </c>
      <c r="P52" s="59">
        <v>0</v>
      </c>
      <c r="Q52" s="60">
        <v>0</v>
      </c>
      <c r="R52" s="60">
        <v>0</v>
      </c>
      <c r="S52" s="59">
        <v>0</v>
      </c>
      <c r="T52" s="107"/>
      <c r="U52" s="39"/>
      <c r="V52" s="39"/>
      <c r="W52" s="35"/>
      <c r="X52" s="35"/>
      <c r="Y52" s="35"/>
      <c r="Z52" s="35"/>
    </row>
    <row r="53" spans="1:26" ht="18.75" customHeight="1">
      <c r="A53" s="140"/>
      <c r="B53" s="142"/>
      <c r="C53" s="138"/>
      <c r="D53" s="203"/>
      <c r="E53" s="138"/>
      <c r="F53" s="138"/>
      <c r="G53" s="138"/>
      <c r="H53" s="138"/>
      <c r="I53" s="138"/>
      <c r="J53" s="138"/>
      <c r="K53" s="105"/>
      <c r="L53" s="58" t="s">
        <v>14</v>
      </c>
      <c r="M53" s="50">
        <f t="shared" si="17"/>
        <v>1135.7</v>
      </c>
      <c r="N53" s="59">
        <v>0</v>
      </c>
      <c r="O53" s="59">
        <v>1135.7</v>
      </c>
      <c r="P53" s="59">
        <v>0</v>
      </c>
      <c r="Q53" s="60">
        <v>0</v>
      </c>
      <c r="R53" s="60">
        <v>0</v>
      </c>
      <c r="S53" s="59">
        <v>0</v>
      </c>
      <c r="T53" s="107"/>
      <c r="U53" s="39"/>
      <c r="V53" s="39"/>
      <c r="W53" s="35"/>
      <c r="X53" s="35"/>
      <c r="Y53" s="35"/>
      <c r="Z53" s="35"/>
    </row>
    <row r="54" spans="1:26" ht="18.75" customHeight="1">
      <c r="A54" s="139" t="s">
        <v>43</v>
      </c>
      <c r="B54" s="141" t="s">
        <v>45</v>
      </c>
      <c r="C54" s="143" t="s">
        <v>28</v>
      </c>
      <c r="D54" s="111">
        <f>E54+F54+G54+H54+I54+J54</f>
        <v>3</v>
      </c>
      <c r="E54" s="143">
        <v>1</v>
      </c>
      <c r="F54" s="143">
        <v>1</v>
      </c>
      <c r="G54" s="143">
        <v>1</v>
      </c>
      <c r="H54" s="143">
        <v>0</v>
      </c>
      <c r="I54" s="143">
        <v>0</v>
      </c>
      <c r="J54" s="143">
        <v>0</v>
      </c>
      <c r="K54" s="104" t="s">
        <v>98</v>
      </c>
      <c r="L54" s="55" t="s">
        <v>10</v>
      </c>
      <c r="M54" s="50">
        <f t="shared" si="17"/>
        <v>44.537809999999993</v>
      </c>
      <c r="N54" s="56">
        <f t="shared" ref="N54:S54" si="21">N55+N56</f>
        <v>22.798449999999999</v>
      </c>
      <c r="O54" s="56">
        <f t="shared" si="21"/>
        <v>15.552</v>
      </c>
      <c r="P54" s="56">
        <f t="shared" si="21"/>
        <v>6.18736</v>
      </c>
      <c r="Q54" s="57">
        <f t="shared" si="21"/>
        <v>0</v>
      </c>
      <c r="R54" s="57">
        <f t="shared" si="21"/>
        <v>0</v>
      </c>
      <c r="S54" s="57">
        <f t="shared" si="21"/>
        <v>0</v>
      </c>
      <c r="T54" s="106" t="s">
        <v>16</v>
      </c>
      <c r="U54" s="35"/>
      <c r="V54" s="35"/>
      <c r="W54" s="35"/>
      <c r="X54" s="35"/>
      <c r="Y54" s="35"/>
      <c r="Z54" s="35"/>
    </row>
    <row r="55" spans="1:26" ht="16.5" customHeight="1">
      <c r="A55" s="140"/>
      <c r="B55" s="142"/>
      <c r="C55" s="138"/>
      <c r="D55" s="112"/>
      <c r="E55" s="138"/>
      <c r="F55" s="138"/>
      <c r="G55" s="138"/>
      <c r="H55" s="138"/>
      <c r="I55" s="138"/>
      <c r="J55" s="138"/>
      <c r="K55" s="105"/>
      <c r="L55" s="58" t="s">
        <v>13</v>
      </c>
      <c r="M55" s="50">
        <f t="shared" si="17"/>
        <v>0</v>
      </c>
      <c r="N55" s="59">
        <v>0</v>
      </c>
      <c r="O55" s="59">
        <v>0</v>
      </c>
      <c r="P55" s="59">
        <v>0</v>
      </c>
      <c r="Q55" s="60">
        <v>0</v>
      </c>
      <c r="R55" s="60">
        <v>0</v>
      </c>
      <c r="S55" s="59">
        <v>0</v>
      </c>
      <c r="T55" s="107"/>
      <c r="U55" s="35"/>
      <c r="V55" s="35"/>
      <c r="W55" s="35"/>
      <c r="X55" s="35"/>
      <c r="Y55" s="35"/>
      <c r="Z55" s="35"/>
    </row>
    <row r="56" spans="1:26" ht="18.75" customHeight="1">
      <c r="A56" s="140"/>
      <c r="B56" s="142"/>
      <c r="C56" s="138"/>
      <c r="D56" s="203"/>
      <c r="E56" s="138"/>
      <c r="F56" s="138"/>
      <c r="G56" s="138"/>
      <c r="H56" s="138"/>
      <c r="I56" s="138"/>
      <c r="J56" s="138"/>
      <c r="K56" s="105"/>
      <c r="L56" s="58" t="s">
        <v>14</v>
      </c>
      <c r="M56" s="50">
        <f t="shared" si="17"/>
        <v>44.537809999999993</v>
      </c>
      <c r="N56" s="59">
        <v>22.798449999999999</v>
      </c>
      <c r="O56" s="59">
        <v>15.552</v>
      </c>
      <c r="P56" s="59">
        <v>6.18736</v>
      </c>
      <c r="Q56" s="60">
        <v>0</v>
      </c>
      <c r="R56" s="60">
        <v>0</v>
      </c>
      <c r="S56" s="59">
        <v>0</v>
      </c>
      <c r="T56" s="107"/>
      <c r="U56" s="35"/>
      <c r="V56" s="35"/>
      <c r="W56" s="35"/>
      <c r="X56" s="35"/>
      <c r="Y56" s="35"/>
      <c r="Z56" s="35"/>
    </row>
    <row r="57" spans="1:26" ht="17.25" customHeight="1">
      <c r="A57" s="139" t="s">
        <v>44</v>
      </c>
      <c r="B57" s="141" t="s">
        <v>62</v>
      </c>
      <c r="C57" s="143" t="s">
        <v>28</v>
      </c>
      <c r="D57" s="111" t="e">
        <f>E57+F57+G57+H57+I57+J57</f>
        <v>#VALUE!</v>
      </c>
      <c r="E57" s="143">
        <v>1</v>
      </c>
      <c r="F57" s="143">
        <v>3</v>
      </c>
      <c r="G57" s="143" t="s">
        <v>97</v>
      </c>
      <c r="H57" s="143">
        <v>9</v>
      </c>
      <c r="I57" s="143">
        <v>9</v>
      </c>
      <c r="J57" s="143">
        <v>9</v>
      </c>
      <c r="K57" s="104" t="s">
        <v>98</v>
      </c>
      <c r="L57" s="55" t="s">
        <v>10</v>
      </c>
      <c r="M57" s="50">
        <f t="shared" si="17"/>
        <v>1198.3909999999998</v>
      </c>
      <c r="N57" s="56">
        <f t="shared" ref="N57:S57" si="22">N58+N59</f>
        <v>117.5</v>
      </c>
      <c r="O57" s="56">
        <f t="shared" si="22"/>
        <v>133.12799999999999</v>
      </c>
      <c r="P57" s="56">
        <f t="shared" si="22"/>
        <v>332.21100000000001</v>
      </c>
      <c r="Q57" s="57">
        <f t="shared" si="22"/>
        <v>200</v>
      </c>
      <c r="R57" s="57">
        <f t="shared" si="22"/>
        <v>200</v>
      </c>
      <c r="S57" s="57">
        <f t="shared" si="22"/>
        <v>215.55199999999999</v>
      </c>
      <c r="T57" s="106" t="s">
        <v>16</v>
      </c>
      <c r="U57" s="35"/>
      <c r="V57" s="35"/>
      <c r="W57" s="35"/>
      <c r="X57" s="35"/>
      <c r="Y57" s="35"/>
      <c r="Z57" s="35"/>
    </row>
    <row r="58" spans="1:26" ht="18" customHeight="1">
      <c r="A58" s="140"/>
      <c r="B58" s="142"/>
      <c r="C58" s="138"/>
      <c r="D58" s="112"/>
      <c r="E58" s="138"/>
      <c r="F58" s="138"/>
      <c r="G58" s="138"/>
      <c r="H58" s="138"/>
      <c r="I58" s="138"/>
      <c r="J58" s="138"/>
      <c r="K58" s="105"/>
      <c r="L58" s="58" t="s">
        <v>13</v>
      </c>
      <c r="M58" s="50">
        <f t="shared" si="17"/>
        <v>0</v>
      </c>
      <c r="N58" s="59">
        <v>0</v>
      </c>
      <c r="O58" s="59">
        <v>0</v>
      </c>
      <c r="P58" s="59">
        <v>0</v>
      </c>
      <c r="Q58" s="60">
        <v>0</v>
      </c>
      <c r="R58" s="60">
        <v>0</v>
      </c>
      <c r="S58" s="59">
        <v>0</v>
      </c>
      <c r="T58" s="107"/>
      <c r="U58" s="35"/>
      <c r="V58" s="35"/>
      <c r="W58" s="35"/>
      <c r="X58" s="35"/>
      <c r="Y58" s="35"/>
      <c r="Z58" s="35"/>
    </row>
    <row r="59" spans="1:26" ht="18" customHeight="1">
      <c r="A59" s="140"/>
      <c r="B59" s="142"/>
      <c r="C59" s="138"/>
      <c r="D59" s="203"/>
      <c r="E59" s="138"/>
      <c r="F59" s="138"/>
      <c r="G59" s="138"/>
      <c r="H59" s="138"/>
      <c r="I59" s="138"/>
      <c r="J59" s="138"/>
      <c r="K59" s="105"/>
      <c r="L59" s="58" t="s">
        <v>14</v>
      </c>
      <c r="M59" s="50">
        <f t="shared" si="17"/>
        <v>1198.3909999999998</v>
      </c>
      <c r="N59" s="59">
        <v>117.5</v>
      </c>
      <c r="O59" s="59">
        <v>133.12799999999999</v>
      </c>
      <c r="P59" s="59">
        <v>332.21100000000001</v>
      </c>
      <c r="Q59" s="60">
        <v>200</v>
      </c>
      <c r="R59" s="60">
        <v>200</v>
      </c>
      <c r="S59" s="59">
        <v>215.55199999999999</v>
      </c>
      <c r="T59" s="107"/>
      <c r="U59" s="35"/>
      <c r="V59" s="35"/>
      <c r="W59" s="35"/>
      <c r="X59" s="35"/>
      <c r="Y59" s="35"/>
      <c r="Z59" s="35"/>
    </row>
    <row r="60" spans="1:26" ht="15.75" customHeight="1">
      <c r="A60" s="109" t="s">
        <v>91</v>
      </c>
      <c r="B60" s="110" t="s">
        <v>92</v>
      </c>
      <c r="C60" s="104" t="s">
        <v>29</v>
      </c>
      <c r="D60" s="111">
        <f>E60+F60+G60+H60+I60+J60</f>
        <v>2</v>
      </c>
      <c r="E60" s="104">
        <v>0</v>
      </c>
      <c r="F60" s="104">
        <v>0</v>
      </c>
      <c r="G60" s="104">
        <v>2</v>
      </c>
      <c r="H60" s="104">
        <v>0</v>
      </c>
      <c r="I60" s="104">
        <v>0</v>
      </c>
      <c r="J60" s="104">
        <v>0</v>
      </c>
      <c r="K60" s="104" t="s">
        <v>106</v>
      </c>
      <c r="L60" s="55" t="s">
        <v>10</v>
      </c>
      <c r="M60" s="50">
        <f t="shared" si="17"/>
        <v>484</v>
      </c>
      <c r="N60" s="56">
        <f t="shared" ref="N60:S60" si="23">N61+N62</f>
        <v>0</v>
      </c>
      <c r="O60" s="56">
        <f t="shared" si="23"/>
        <v>0</v>
      </c>
      <c r="P60" s="56">
        <f t="shared" si="23"/>
        <v>484</v>
      </c>
      <c r="Q60" s="57">
        <f t="shared" si="23"/>
        <v>0</v>
      </c>
      <c r="R60" s="57">
        <f t="shared" si="23"/>
        <v>0</v>
      </c>
      <c r="S60" s="57">
        <f t="shared" si="23"/>
        <v>0</v>
      </c>
      <c r="T60" s="123" t="s">
        <v>73</v>
      </c>
      <c r="U60" s="35"/>
      <c r="V60" s="35"/>
      <c r="W60" s="35"/>
      <c r="X60" s="35"/>
      <c r="Y60" s="35"/>
      <c r="Z60" s="35"/>
    </row>
    <row r="61" spans="1:26" ht="15.75" customHeight="1">
      <c r="A61" s="109"/>
      <c r="B61" s="110"/>
      <c r="C61" s="104"/>
      <c r="D61" s="112"/>
      <c r="E61" s="104"/>
      <c r="F61" s="104"/>
      <c r="G61" s="104"/>
      <c r="H61" s="104"/>
      <c r="I61" s="104"/>
      <c r="J61" s="104"/>
      <c r="K61" s="105"/>
      <c r="L61" s="58" t="s">
        <v>13</v>
      </c>
      <c r="M61" s="50">
        <f t="shared" si="17"/>
        <v>0</v>
      </c>
      <c r="N61" s="59">
        <v>0</v>
      </c>
      <c r="O61" s="59">
        <v>0</v>
      </c>
      <c r="P61" s="59">
        <v>0</v>
      </c>
      <c r="Q61" s="60">
        <v>0</v>
      </c>
      <c r="R61" s="60">
        <v>0</v>
      </c>
      <c r="S61" s="59">
        <v>0</v>
      </c>
      <c r="T61" s="123"/>
      <c r="U61" s="35"/>
      <c r="V61" s="35"/>
      <c r="W61" s="35"/>
      <c r="X61" s="35"/>
      <c r="Y61" s="35"/>
      <c r="Z61" s="35"/>
    </row>
    <row r="62" spans="1:26" ht="15.75" customHeight="1">
      <c r="A62" s="109"/>
      <c r="B62" s="110"/>
      <c r="C62" s="104"/>
      <c r="D62" s="112"/>
      <c r="E62" s="104"/>
      <c r="F62" s="104"/>
      <c r="G62" s="104"/>
      <c r="H62" s="104"/>
      <c r="I62" s="104"/>
      <c r="J62" s="104"/>
      <c r="K62" s="105"/>
      <c r="L62" s="58" t="s">
        <v>14</v>
      </c>
      <c r="M62" s="50">
        <f t="shared" si="17"/>
        <v>484</v>
      </c>
      <c r="N62" s="59">
        <v>0</v>
      </c>
      <c r="O62" s="59">
        <v>0</v>
      </c>
      <c r="P62" s="59">
        <v>484</v>
      </c>
      <c r="Q62" s="60">
        <v>0</v>
      </c>
      <c r="R62" s="60">
        <v>0</v>
      </c>
      <c r="S62" s="59">
        <v>0</v>
      </c>
      <c r="T62" s="123"/>
      <c r="U62" s="35"/>
      <c r="V62" s="35"/>
      <c r="W62" s="35"/>
      <c r="X62" s="35"/>
      <c r="Y62" s="35"/>
      <c r="Z62" s="35"/>
    </row>
    <row r="63" spans="1:26" ht="15.75" customHeight="1">
      <c r="A63" s="109" t="s">
        <v>103</v>
      </c>
      <c r="B63" s="110" t="s">
        <v>104</v>
      </c>
      <c r="C63" s="104" t="s">
        <v>28</v>
      </c>
      <c r="D63" s="111">
        <f>E63+F63+G63+H63+I63+J63</f>
        <v>2</v>
      </c>
      <c r="E63" s="104">
        <v>0</v>
      </c>
      <c r="F63" s="104">
        <v>0</v>
      </c>
      <c r="G63" s="104">
        <v>0</v>
      </c>
      <c r="H63" s="104">
        <v>1</v>
      </c>
      <c r="I63" s="104">
        <v>1</v>
      </c>
      <c r="J63" s="104">
        <v>0</v>
      </c>
      <c r="K63" s="104" t="s">
        <v>106</v>
      </c>
      <c r="L63" s="55" t="s">
        <v>10</v>
      </c>
      <c r="M63" s="50">
        <f t="shared" si="17"/>
        <v>3876.1040000000003</v>
      </c>
      <c r="N63" s="56">
        <f t="shared" ref="N63:S63" si="24">N64+N65</f>
        <v>0</v>
      </c>
      <c r="O63" s="56">
        <f t="shared" si="24"/>
        <v>0</v>
      </c>
      <c r="P63" s="56">
        <f t="shared" si="24"/>
        <v>0</v>
      </c>
      <c r="Q63" s="57">
        <f t="shared" si="24"/>
        <v>2560.5520000000001</v>
      </c>
      <c r="R63" s="57">
        <f t="shared" si="24"/>
        <v>1315.5519999999999</v>
      </c>
      <c r="S63" s="57">
        <f t="shared" si="24"/>
        <v>0</v>
      </c>
      <c r="T63" s="106" t="s">
        <v>16</v>
      </c>
      <c r="U63" s="35"/>
      <c r="V63" s="35"/>
      <c r="W63" s="35"/>
      <c r="X63" s="35"/>
      <c r="Y63" s="35"/>
      <c r="Z63" s="35"/>
    </row>
    <row r="64" spans="1:26" ht="15.75" customHeight="1">
      <c r="A64" s="109"/>
      <c r="B64" s="110"/>
      <c r="C64" s="104"/>
      <c r="D64" s="112"/>
      <c r="E64" s="104"/>
      <c r="F64" s="104"/>
      <c r="G64" s="104"/>
      <c r="H64" s="104"/>
      <c r="I64" s="104"/>
      <c r="J64" s="104"/>
      <c r="K64" s="105"/>
      <c r="L64" s="58" t="s">
        <v>13</v>
      </c>
      <c r="M64" s="50">
        <f t="shared" si="17"/>
        <v>0</v>
      </c>
      <c r="N64" s="59">
        <v>0</v>
      </c>
      <c r="O64" s="59">
        <v>0</v>
      </c>
      <c r="P64" s="59">
        <v>0</v>
      </c>
      <c r="Q64" s="60">
        <v>0</v>
      </c>
      <c r="R64" s="60">
        <v>0</v>
      </c>
      <c r="S64" s="59">
        <v>0</v>
      </c>
      <c r="T64" s="107"/>
      <c r="U64" s="35"/>
      <c r="V64" s="35"/>
      <c r="W64" s="35"/>
      <c r="X64" s="35"/>
      <c r="Y64" s="35"/>
      <c r="Z64" s="35"/>
    </row>
    <row r="65" spans="1:26" ht="18" customHeight="1">
      <c r="A65" s="109"/>
      <c r="B65" s="110"/>
      <c r="C65" s="104"/>
      <c r="D65" s="112"/>
      <c r="E65" s="104"/>
      <c r="F65" s="104"/>
      <c r="G65" s="104"/>
      <c r="H65" s="104"/>
      <c r="I65" s="104"/>
      <c r="J65" s="104"/>
      <c r="K65" s="105"/>
      <c r="L65" s="58" t="s">
        <v>14</v>
      </c>
      <c r="M65" s="50">
        <f t="shared" si="17"/>
        <v>3876.1040000000003</v>
      </c>
      <c r="N65" s="59">
        <v>0</v>
      </c>
      <c r="O65" s="59">
        <v>0</v>
      </c>
      <c r="P65" s="59">
        <v>0</v>
      </c>
      <c r="Q65" s="60">
        <v>2560.5520000000001</v>
      </c>
      <c r="R65" s="60">
        <v>1315.5519999999999</v>
      </c>
      <c r="S65" s="59">
        <v>0</v>
      </c>
      <c r="T65" s="108"/>
      <c r="U65" s="35"/>
      <c r="V65" s="35"/>
      <c r="W65" s="35"/>
      <c r="X65" s="35"/>
      <c r="Y65" s="35"/>
      <c r="Z65" s="35"/>
    </row>
    <row r="66" spans="1:26" ht="47.25" customHeight="1">
      <c r="K66" s="29"/>
      <c r="L66" s="192" t="s">
        <v>54</v>
      </c>
      <c r="M66" s="192"/>
      <c r="N66" s="192"/>
      <c r="O66" s="193"/>
      <c r="P66" s="193"/>
      <c r="Q66" s="193"/>
      <c r="R66" s="193"/>
      <c r="S66" s="193"/>
      <c r="T66" s="193"/>
    </row>
    <row r="67" spans="1:26" ht="12.6" customHeight="1">
      <c r="L67" s="30"/>
      <c r="M67" s="28"/>
      <c r="N67" s="28"/>
      <c r="O67" s="17"/>
      <c r="P67" s="17"/>
      <c r="Q67" s="17"/>
      <c r="R67" s="17"/>
      <c r="S67" s="17"/>
      <c r="T67" s="18"/>
    </row>
    <row r="68" spans="1:26" ht="57" customHeight="1">
      <c r="A68" s="194" t="s">
        <v>76</v>
      </c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3"/>
      <c r="P68" s="193"/>
      <c r="Q68" s="193"/>
      <c r="R68" s="193"/>
      <c r="S68" s="193"/>
      <c r="T68" s="193"/>
    </row>
    <row r="69" spans="1:26" ht="20.2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18"/>
      <c r="P69" s="18"/>
      <c r="Q69" s="18"/>
      <c r="R69" s="18"/>
      <c r="S69" s="18"/>
      <c r="T69" s="26" t="s">
        <v>55</v>
      </c>
    </row>
    <row r="70" spans="1:26" ht="14.1" customHeight="1">
      <c r="A70" s="121" t="s">
        <v>4</v>
      </c>
      <c r="B70" s="117" t="s">
        <v>0</v>
      </c>
      <c r="C70" s="145" t="s">
        <v>21</v>
      </c>
      <c r="D70" s="145"/>
      <c r="E70" s="146"/>
      <c r="F70" s="146"/>
      <c r="G70" s="146"/>
      <c r="H70" s="146"/>
      <c r="I70" s="146"/>
      <c r="J70" s="146"/>
      <c r="K70" s="117" t="s">
        <v>1</v>
      </c>
      <c r="L70" s="117" t="s">
        <v>11</v>
      </c>
      <c r="M70" s="129" t="s">
        <v>47</v>
      </c>
      <c r="N70" s="172" t="s">
        <v>48</v>
      </c>
      <c r="O70" s="173"/>
      <c r="P70" s="173"/>
      <c r="Q70" s="173"/>
      <c r="R70" s="173"/>
      <c r="S70" s="174"/>
      <c r="T70" s="117" t="s">
        <v>12</v>
      </c>
    </row>
    <row r="71" spans="1:26" ht="14.45" customHeight="1">
      <c r="A71" s="121"/>
      <c r="B71" s="117"/>
      <c r="C71" s="145"/>
      <c r="D71" s="145"/>
      <c r="E71" s="146"/>
      <c r="F71" s="146"/>
      <c r="G71" s="146"/>
      <c r="H71" s="146"/>
      <c r="I71" s="146"/>
      <c r="J71" s="146"/>
      <c r="K71" s="117"/>
      <c r="L71" s="117"/>
      <c r="M71" s="129"/>
      <c r="N71" s="128">
        <v>2020</v>
      </c>
      <c r="O71" s="128">
        <v>2021</v>
      </c>
      <c r="P71" s="128">
        <v>2022</v>
      </c>
      <c r="Q71" s="128">
        <v>2023</v>
      </c>
      <c r="R71" s="124">
        <v>2024</v>
      </c>
      <c r="S71" s="124">
        <v>2025</v>
      </c>
      <c r="T71" s="117"/>
    </row>
    <row r="72" spans="1:26" ht="20.45" customHeight="1">
      <c r="A72" s="121"/>
      <c r="B72" s="117"/>
      <c r="C72" s="27" t="s">
        <v>22</v>
      </c>
      <c r="D72" s="27" t="s">
        <v>23</v>
      </c>
      <c r="E72" s="66">
        <v>2020</v>
      </c>
      <c r="F72" s="66">
        <v>2021</v>
      </c>
      <c r="G72" s="66">
        <v>2022</v>
      </c>
      <c r="H72" s="66">
        <v>2023</v>
      </c>
      <c r="I72" s="66">
        <v>2024</v>
      </c>
      <c r="J72" s="66">
        <v>2025</v>
      </c>
      <c r="K72" s="117"/>
      <c r="L72" s="117"/>
      <c r="M72" s="129"/>
      <c r="N72" s="128"/>
      <c r="O72" s="128"/>
      <c r="P72" s="128"/>
      <c r="Q72" s="128"/>
      <c r="R72" s="125"/>
      <c r="S72" s="195"/>
      <c r="T72" s="117"/>
    </row>
    <row r="73" spans="1:26" ht="27.6" customHeight="1">
      <c r="A73" s="126" t="s">
        <v>2</v>
      </c>
      <c r="B73" s="176" t="s">
        <v>49</v>
      </c>
      <c r="C73" s="117" t="s">
        <v>15</v>
      </c>
      <c r="D73" s="117" t="s">
        <v>15</v>
      </c>
      <c r="E73" s="117" t="s">
        <v>15</v>
      </c>
      <c r="F73" s="117" t="s">
        <v>15</v>
      </c>
      <c r="G73" s="117" t="s">
        <v>15</v>
      </c>
      <c r="H73" s="117" t="s">
        <v>15</v>
      </c>
      <c r="I73" s="117" t="s">
        <v>15</v>
      </c>
      <c r="J73" s="117" t="s">
        <v>15</v>
      </c>
      <c r="K73" s="175" t="s">
        <v>15</v>
      </c>
      <c r="L73" s="55" t="s">
        <v>10</v>
      </c>
      <c r="M73" s="56">
        <f>N73+O73+P73+Q73+R73+S73</f>
        <v>180</v>
      </c>
      <c r="N73" s="56">
        <f t="shared" ref="N73:S73" si="25">N74+N75</f>
        <v>30</v>
      </c>
      <c r="O73" s="56">
        <f t="shared" si="25"/>
        <v>30</v>
      </c>
      <c r="P73" s="56">
        <f t="shared" si="25"/>
        <v>30</v>
      </c>
      <c r="Q73" s="56">
        <f t="shared" si="25"/>
        <v>30</v>
      </c>
      <c r="R73" s="56">
        <f t="shared" si="25"/>
        <v>30</v>
      </c>
      <c r="S73" s="56">
        <f t="shared" si="25"/>
        <v>30</v>
      </c>
      <c r="T73" s="188" t="s">
        <v>15</v>
      </c>
    </row>
    <row r="74" spans="1:26" ht="27.6" customHeight="1">
      <c r="A74" s="126"/>
      <c r="B74" s="176"/>
      <c r="C74" s="117"/>
      <c r="D74" s="117"/>
      <c r="E74" s="117"/>
      <c r="F74" s="117"/>
      <c r="G74" s="117"/>
      <c r="H74" s="117"/>
      <c r="I74" s="117"/>
      <c r="J74" s="117"/>
      <c r="K74" s="175"/>
      <c r="L74" s="55" t="s">
        <v>13</v>
      </c>
      <c r="M74" s="56">
        <f t="shared" ref="M74:M80" si="26">SUM(N74:R74)</f>
        <v>0</v>
      </c>
      <c r="N74" s="56">
        <f t="shared" ref="N74:Q75" si="27">N77</f>
        <v>0</v>
      </c>
      <c r="O74" s="56">
        <f t="shared" si="27"/>
        <v>0</v>
      </c>
      <c r="P74" s="56">
        <f t="shared" si="27"/>
        <v>0</v>
      </c>
      <c r="Q74" s="56">
        <f t="shared" si="27"/>
        <v>0</v>
      </c>
      <c r="R74" s="56">
        <f t="shared" ref="R74:S74" si="28">R77</f>
        <v>0</v>
      </c>
      <c r="S74" s="56">
        <f t="shared" si="28"/>
        <v>0</v>
      </c>
      <c r="T74" s="188"/>
    </row>
    <row r="75" spans="1:26" ht="27.6" customHeight="1">
      <c r="A75" s="126"/>
      <c r="B75" s="176"/>
      <c r="C75" s="117"/>
      <c r="D75" s="117"/>
      <c r="E75" s="117"/>
      <c r="F75" s="117"/>
      <c r="G75" s="117"/>
      <c r="H75" s="117"/>
      <c r="I75" s="117"/>
      <c r="J75" s="117"/>
      <c r="K75" s="175"/>
      <c r="L75" s="55" t="s">
        <v>14</v>
      </c>
      <c r="M75" s="56">
        <f>N75+O75+P75+Q75+R75+S75</f>
        <v>180</v>
      </c>
      <c r="N75" s="56">
        <f>N78</f>
        <v>30</v>
      </c>
      <c r="O75" s="56">
        <f t="shared" si="27"/>
        <v>30</v>
      </c>
      <c r="P75" s="56">
        <f t="shared" si="27"/>
        <v>30</v>
      </c>
      <c r="Q75" s="56">
        <f t="shared" si="27"/>
        <v>30</v>
      </c>
      <c r="R75" s="56">
        <f t="shared" ref="R75:S75" si="29">R78</f>
        <v>30</v>
      </c>
      <c r="S75" s="56">
        <f t="shared" si="29"/>
        <v>30</v>
      </c>
      <c r="T75" s="188"/>
    </row>
    <row r="76" spans="1:26" ht="32.25" customHeight="1">
      <c r="A76" s="126" t="s">
        <v>3</v>
      </c>
      <c r="B76" s="176" t="s">
        <v>50</v>
      </c>
      <c r="C76" s="117" t="s">
        <v>15</v>
      </c>
      <c r="D76" s="117" t="s">
        <v>15</v>
      </c>
      <c r="E76" s="117" t="s">
        <v>15</v>
      </c>
      <c r="F76" s="117" t="s">
        <v>15</v>
      </c>
      <c r="G76" s="117" t="s">
        <v>15</v>
      </c>
      <c r="H76" s="117" t="s">
        <v>15</v>
      </c>
      <c r="I76" s="117" t="s">
        <v>15</v>
      </c>
      <c r="J76" s="117" t="s">
        <v>15</v>
      </c>
      <c r="K76" s="189" t="s">
        <v>95</v>
      </c>
      <c r="L76" s="55" t="s">
        <v>10</v>
      </c>
      <c r="M76" s="56">
        <f>N76+O76+P76+Q76+R76+S76</f>
        <v>180</v>
      </c>
      <c r="N76" s="56">
        <f t="shared" ref="N76:R76" si="30">SUM(N77:N78)</f>
        <v>30</v>
      </c>
      <c r="O76" s="56">
        <f t="shared" si="30"/>
        <v>30</v>
      </c>
      <c r="P76" s="56">
        <f t="shared" si="30"/>
        <v>30</v>
      </c>
      <c r="Q76" s="56">
        <f t="shared" si="30"/>
        <v>30</v>
      </c>
      <c r="R76" s="56">
        <f t="shared" si="30"/>
        <v>30</v>
      </c>
      <c r="S76" s="56">
        <f t="shared" ref="S76" si="31">S77+S78</f>
        <v>30</v>
      </c>
      <c r="T76" s="127" t="s">
        <v>16</v>
      </c>
    </row>
    <row r="77" spans="1:26" ht="32.25" customHeight="1">
      <c r="A77" s="126"/>
      <c r="B77" s="176"/>
      <c r="C77" s="117"/>
      <c r="D77" s="117"/>
      <c r="E77" s="117"/>
      <c r="F77" s="117"/>
      <c r="G77" s="117"/>
      <c r="H77" s="117"/>
      <c r="I77" s="117"/>
      <c r="J77" s="117"/>
      <c r="K77" s="190"/>
      <c r="L77" s="55" t="s">
        <v>13</v>
      </c>
      <c r="M77" s="56">
        <f t="shared" si="26"/>
        <v>0</v>
      </c>
      <c r="N77" s="56">
        <f t="shared" ref="N77:S78" si="32">N80+N83+N86</f>
        <v>0</v>
      </c>
      <c r="O77" s="56">
        <f t="shared" si="32"/>
        <v>0</v>
      </c>
      <c r="P77" s="56">
        <f t="shared" si="32"/>
        <v>0</v>
      </c>
      <c r="Q77" s="56">
        <f t="shared" si="32"/>
        <v>0</v>
      </c>
      <c r="R77" s="56">
        <f t="shared" si="32"/>
        <v>0</v>
      </c>
      <c r="S77" s="56">
        <f t="shared" si="32"/>
        <v>0</v>
      </c>
      <c r="T77" s="127"/>
    </row>
    <row r="78" spans="1:26" ht="32.25" customHeight="1">
      <c r="A78" s="126"/>
      <c r="B78" s="176"/>
      <c r="C78" s="117"/>
      <c r="D78" s="117"/>
      <c r="E78" s="117"/>
      <c r="F78" s="117"/>
      <c r="G78" s="117"/>
      <c r="H78" s="117"/>
      <c r="I78" s="117"/>
      <c r="J78" s="117"/>
      <c r="K78" s="191"/>
      <c r="L78" s="55" t="s">
        <v>14</v>
      </c>
      <c r="M78" s="56">
        <f>N78+O78+P78+Q78+R78+S78</f>
        <v>180</v>
      </c>
      <c r="N78" s="56">
        <f t="shared" si="32"/>
        <v>30</v>
      </c>
      <c r="O78" s="56">
        <f t="shared" si="32"/>
        <v>30</v>
      </c>
      <c r="P78" s="56">
        <f t="shared" si="32"/>
        <v>30</v>
      </c>
      <c r="Q78" s="56">
        <f t="shared" si="32"/>
        <v>30</v>
      </c>
      <c r="R78" s="56">
        <f t="shared" si="32"/>
        <v>30</v>
      </c>
      <c r="S78" s="56">
        <v>30</v>
      </c>
      <c r="T78" s="127"/>
    </row>
    <row r="79" spans="1:26" ht="19.5" customHeight="1">
      <c r="A79" s="118" t="s">
        <v>5</v>
      </c>
      <c r="B79" s="119" t="s">
        <v>8</v>
      </c>
      <c r="C79" s="113" t="s">
        <v>29</v>
      </c>
      <c r="D79" s="113">
        <f>E79+F79+G79+H79+I79+J79</f>
        <v>1220</v>
      </c>
      <c r="E79" s="113">
        <v>200</v>
      </c>
      <c r="F79" s="113">
        <v>200</v>
      </c>
      <c r="G79" s="113">
        <v>220</v>
      </c>
      <c r="H79" s="113">
        <v>200</v>
      </c>
      <c r="I79" s="113">
        <v>200</v>
      </c>
      <c r="J79" s="113">
        <v>200</v>
      </c>
      <c r="K79" s="113" t="s">
        <v>95</v>
      </c>
      <c r="L79" s="55" t="s">
        <v>10</v>
      </c>
      <c r="M79" s="56">
        <f>N79+O79+P79+Q79+R79+S79</f>
        <v>60</v>
      </c>
      <c r="N79" s="56">
        <f t="shared" ref="N79:S79" si="33">N80+N81</f>
        <v>10</v>
      </c>
      <c r="O79" s="56">
        <f t="shared" si="33"/>
        <v>10</v>
      </c>
      <c r="P79" s="56">
        <f t="shared" si="33"/>
        <v>10</v>
      </c>
      <c r="Q79" s="56">
        <f t="shared" si="33"/>
        <v>10</v>
      </c>
      <c r="R79" s="56">
        <f t="shared" si="33"/>
        <v>10</v>
      </c>
      <c r="S79" s="56">
        <f t="shared" si="33"/>
        <v>10</v>
      </c>
      <c r="T79" s="106" t="s">
        <v>16</v>
      </c>
    </row>
    <row r="80" spans="1:26" ht="19.5" customHeight="1">
      <c r="A80" s="114"/>
      <c r="B80" s="120"/>
      <c r="C80" s="115"/>
      <c r="D80" s="115"/>
      <c r="E80" s="115"/>
      <c r="F80" s="115"/>
      <c r="G80" s="115"/>
      <c r="H80" s="115"/>
      <c r="I80" s="115"/>
      <c r="J80" s="115"/>
      <c r="K80" s="114"/>
      <c r="L80" s="58" t="s">
        <v>13</v>
      </c>
      <c r="M80" s="56">
        <f t="shared" si="26"/>
        <v>0</v>
      </c>
      <c r="N80" s="59">
        <v>0</v>
      </c>
      <c r="O80" s="59">
        <v>0</v>
      </c>
      <c r="P80" s="59">
        <v>0</v>
      </c>
      <c r="Q80" s="59">
        <v>0</v>
      </c>
      <c r="R80" s="59">
        <v>0</v>
      </c>
      <c r="S80" s="59">
        <v>0</v>
      </c>
      <c r="T80" s="107"/>
    </row>
    <row r="81" spans="1:20" ht="19.5" customHeight="1">
      <c r="A81" s="114"/>
      <c r="B81" s="120"/>
      <c r="C81" s="115"/>
      <c r="D81" s="115"/>
      <c r="E81" s="115"/>
      <c r="F81" s="115"/>
      <c r="G81" s="115"/>
      <c r="H81" s="115"/>
      <c r="I81" s="115"/>
      <c r="J81" s="115"/>
      <c r="K81" s="114"/>
      <c r="L81" s="58" t="s">
        <v>14</v>
      </c>
      <c r="M81" s="56">
        <f>N81+O81+P81+Q81+R81+S81</f>
        <v>60</v>
      </c>
      <c r="N81" s="59">
        <v>10</v>
      </c>
      <c r="O81" s="59">
        <v>10</v>
      </c>
      <c r="P81" s="59">
        <v>10</v>
      </c>
      <c r="Q81" s="59">
        <v>10</v>
      </c>
      <c r="R81" s="59">
        <v>10</v>
      </c>
      <c r="S81" s="59">
        <v>10</v>
      </c>
      <c r="T81" s="107"/>
    </row>
    <row r="82" spans="1:20" ht="18.75" customHeight="1">
      <c r="A82" s="118" t="s">
        <v>6</v>
      </c>
      <c r="B82" s="119" t="s">
        <v>9</v>
      </c>
      <c r="C82" s="113" t="s">
        <v>29</v>
      </c>
      <c r="D82" s="113">
        <f>E82+F82+G82+H82+I82+J82</f>
        <v>3000</v>
      </c>
      <c r="E82" s="113">
        <v>500</v>
      </c>
      <c r="F82" s="113">
        <v>500</v>
      </c>
      <c r="G82" s="113">
        <v>500</v>
      </c>
      <c r="H82" s="113">
        <v>500</v>
      </c>
      <c r="I82" s="113">
        <v>500</v>
      </c>
      <c r="J82" s="113">
        <v>500</v>
      </c>
      <c r="K82" s="113" t="s">
        <v>99</v>
      </c>
      <c r="L82" s="55" t="s">
        <v>10</v>
      </c>
      <c r="M82" s="56">
        <f>N82+O82+P82+Q82+R82+S82</f>
        <v>120</v>
      </c>
      <c r="N82" s="56">
        <f t="shared" ref="N82:S82" si="34">N83+N84</f>
        <v>20</v>
      </c>
      <c r="O82" s="56">
        <f t="shared" si="34"/>
        <v>20</v>
      </c>
      <c r="P82" s="56">
        <f t="shared" si="34"/>
        <v>20</v>
      </c>
      <c r="Q82" s="56">
        <f t="shared" si="34"/>
        <v>20</v>
      </c>
      <c r="R82" s="56">
        <f t="shared" si="34"/>
        <v>20</v>
      </c>
      <c r="S82" s="56">
        <f t="shared" si="34"/>
        <v>20</v>
      </c>
      <c r="T82" s="106" t="s">
        <v>16</v>
      </c>
    </row>
    <row r="83" spans="1:20" ht="18.75" customHeight="1">
      <c r="A83" s="114"/>
      <c r="B83" s="120"/>
      <c r="C83" s="115"/>
      <c r="D83" s="115"/>
      <c r="E83" s="115"/>
      <c r="F83" s="115"/>
      <c r="G83" s="115"/>
      <c r="H83" s="115"/>
      <c r="I83" s="115"/>
      <c r="J83" s="115"/>
      <c r="K83" s="115"/>
      <c r="L83" s="58" t="s">
        <v>13</v>
      </c>
      <c r="M83" s="56">
        <f t="shared" ref="M83" si="35">SUM(N83:R83)</f>
        <v>0</v>
      </c>
      <c r="N83" s="59">
        <v>0</v>
      </c>
      <c r="O83" s="59">
        <v>0</v>
      </c>
      <c r="P83" s="59">
        <v>0</v>
      </c>
      <c r="Q83" s="59">
        <v>0</v>
      </c>
      <c r="R83" s="59">
        <v>0</v>
      </c>
      <c r="S83" s="59">
        <v>0</v>
      </c>
      <c r="T83" s="107"/>
    </row>
    <row r="84" spans="1:20" ht="18.75" customHeight="1">
      <c r="A84" s="114"/>
      <c r="B84" s="120"/>
      <c r="C84" s="115"/>
      <c r="D84" s="115"/>
      <c r="E84" s="115"/>
      <c r="F84" s="115"/>
      <c r="G84" s="115"/>
      <c r="H84" s="115"/>
      <c r="I84" s="115"/>
      <c r="J84" s="115"/>
      <c r="K84" s="116"/>
      <c r="L84" s="58" t="s">
        <v>14</v>
      </c>
      <c r="M84" s="56">
        <f>N84+O84+P84+Q84+R84+S84</f>
        <v>120</v>
      </c>
      <c r="N84" s="59">
        <v>20</v>
      </c>
      <c r="O84" s="59">
        <v>20</v>
      </c>
      <c r="P84" s="59">
        <v>20</v>
      </c>
      <c r="Q84" s="59">
        <v>20</v>
      </c>
      <c r="R84" s="59">
        <v>20</v>
      </c>
      <c r="S84" s="59">
        <v>20</v>
      </c>
      <c r="T84" s="107"/>
    </row>
    <row r="85" spans="1:20" ht="18" customHeight="1">
      <c r="A85" s="121" t="s">
        <v>7</v>
      </c>
      <c r="B85" s="122" t="s">
        <v>19</v>
      </c>
      <c r="C85" s="117" t="s">
        <v>28</v>
      </c>
      <c r="D85" s="113">
        <f>E85+F85+G85+H85+I85+J85</f>
        <v>0</v>
      </c>
      <c r="E85" s="113">
        <v>0</v>
      </c>
      <c r="F85" s="113">
        <v>0</v>
      </c>
      <c r="G85" s="113">
        <v>0</v>
      </c>
      <c r="H85" s="113">
        <v>0</v>
      </c>
      <c r="I85" s="113">
        <v>0</v>
      </c>
      <c r="J85" s="113">
        <v>0</v>
      </c>
      <c r="K85" s="113" t="s">
        <v>99</v>
      </c>
      <c r="L85" s="41" t="s">
        <v>10</v>
      </c>
      <c r="M85" s="42">
        <f t="shared" ref="M85:M87" si="36">SUM(N85:R85)</f>
        <v>0</v>
      </c>
      <c r="N85" s="42">
        <f t="shared" ref="N85:S85" si="37">N86+N87</f>
        <v>0</v>
      </c>
      <c r="O85" s="42">
        <f t="shared" si="37"/>
        <v>0</v>
      </c>
      <c r="P85" s="56">
        <f t="shared" si="37"/>
        <v>0</v>
      </c>
      <c r="Q85" s="42">
        <f t="shared" si="37"/>
        <v>0</v>
      </c>
      <c r="R85" s="42">
        <f t="shared" si="37"/>
        <v>0</v>
      </c>
      <c r="S85" s="42">
        <f t="shared" si="37"/>
        <v>0</v>
      </c>
      <c r="T85" s="123" t="s">
        <v>16</v>
      </c>
    </row>
    <row r="86" spans="1:20" ht="18" customHeight="1">
      <c r="A86" s="121"/>
      <c r="B86" s="122"/>
      <c r="C86" s="117"/>
      <c r="D86" s="115"/>
      <c r="E86" s="115"/>
      <c r="F86" s="115"/>
      <c r="G86" s="115"/>
      <c r="H86" s="115"/>
      <c r="I86" s="115"/>
      <c r="J86" s="115"/>
      <c r="K86" s="115"/>
      <c r="L86" s="43" t="s">
        <v>13</v>
      </c>
      <c r="M86" s="42">
        <f t="shared" si="36"/>
        <v>0</v>
      </c>
      <c r="N86" s="44">
        <v>0</v>
      </c>
      <c r="O86" s="44">
        <v>0</v>
      </c>
      <c r="P86" s="59">
        <v>0</v>
      </c>
      <c r="Q86" s="44">
        <v>0</v>
      </c>
      <c r="R86" s="44">
        <v>0</v>
      </c>
      <c r="S86" s="44">
        <v>0</v>
      </c>
      <c r="T86" s="123"/>
    </row>
    <row r="87" spans="1:20" ht="18" customHeight="1">
      <c r="A87" s="121"/>
      <c r="B87" s="122"/>
      <c r="C87" s="117"/>
      <c r="D87" s="116"/>
      <c r="E87" s="116"/>
      <c r="F87" s="116"/>
      <c r="G87" s="116"/>
      <c r="H87" s="116"/>
      <c r="I87" s="116"/>
      <c r="J87" s="116"/>
      <c r="K87" s="116"/>
      <c r="L87" s="43" t="s">
        <v>14</v>
      </c>
      <c r="M87" s="42">
        <f t="shared" si="36"/>
        <v>0</v>
      </c>
      <c r="N87" s="44">
        <v>0</v>
      </c>
      <c r="O87" s="44">
        <v>0</v>
      </c>
      <c r="P87" s="59">
        <v>0</v>
      </c>
      <c r="Q87" s="44">
        <v>0</v>
      </c>
      <c r="R87" s="44">
        <v>0</v>
      </c>
      <c r="S87" s="44">
        <v>0</v>
      </c>
      <c r="T87" s="123"/>
    </row>
  </sheetData>
  <mergeCells count="317">
    <mergeCell ref="V29:V31"/>
    <mergeCell ref="E60:E62"/>
    <mergeCell ref="F60:F62"/>
    <mergeCell ref="G60:G62"/>
    <mergeCell ref="H60:H62"/>
    <mergeCell ref="I60:I62"/>
    <mergeCell ref="J60:J62"/>
    <mergeCell ref="D28:D30"/>
    <mergeCell ref="D31:D33"/>
    <mergeCell ref="D39:D41"/>
    <mergeCell ref="D42:D44"/>
    <mergeCell ref="D45:D47"/>
    <mergeCell ref="D48:D50"/>
    <mergeCell ref="D51:D53"/>
    <mergeCell ref="D54:D56"/>
    <mergeCell ref="D57:D59"/>
    <mergeCell ref="D60:D62"/>
    <mergeCell ref="E54:E56"/>
    <mergeCell ref="F54:F56"/>
    <mergeCell ref="G54:G56"/>
    <mergeCell ref="H54:H56"/>
    <mergeCell ref="I54:I56"/>
    <mergeCell ref="J54:J56"/>
    <mergeCell ref="E57:E59"/>
    <mergeCell ref="F57:F59"/>
    <mergeCell ref="G57:G59"/>
    <mergeCell ref="H57:H59"/>
    <mergeCell ref="I57:I59"/>
    <mergeCell ref="J57:J59"/>
    <mergeCell ref="E48:E50"/>
    <mergeCell ref="F48:F50"/>
    <mergeCell ref="G48:G50"/>
    <mergeCell ref="H48:H50"/>
    <mergeCell ref="I48:I50"/>
    <mergeCell ref="J48:J50"/>
    <mergeCell ref="E51:E53"/>
    <mergeCell ref="F51:F53"/>
    <mergeCell ref="G51:G53"/>
    <mergeCell ref="H51:H53"/>
    <mergeCell ref="I51:I53"/>
    <mergeCell ref="J51:J53"/>
    <mergeCell ref="F42:F44"/>
    <mergeCell ref="G42:G44"/>
    <mergeCell ref="H42:H44"/>
    <mergeCell ref="I42:I44"/>
    <mergeCell ref="J42:J44"/>
    <mergeCell ref="E45:E47"/>
    <mergeCell ref="F45:F47"/>
    <mergeCell ref="G45:G47"/>
    <mergeCell ref="H45:H47"/>
    <mergeCell ref="I45:I47"/>
    <mergeCell ref="J45:J47"/>
    <mergeCell ref="G19:G21"/>
    <mergeCell ref="H19:H21"/>
    <mergeCell ref="I19:I21"/>
    <mergeCell ref="J19:J21"/>
    <mergeCell ref="E22:E24"/>
    <mergeCell ref="F22:F24"/>
    <mergeCell ref="G22:G24"/>
    <mergeCell ref="H31:H33"/>
    <mergeCell ref="I31:I33"/>
    <mergeCell ref="J31:J33"/>
    <mergeCell ref="G13:G15"/>
    <mergeCell ref="H13:H15"/>
    <mergeCell ref="N71:N72"/>
    <mergeCell ref="K10:K12"/>
    <mergeCell ref="I16:I18"/>
    <mergeCell ref="K51:K53"/>
    <mergeCell ref="K54:K56"/>
    <mergeCell ref="D13:D15"/>
    <mergeCell ref="K13:K15"/>
    <mergeCell ref="D16:D18"/>
    <mergeCell ref="K22:K24"/>
    <mergeCell ref="D22:D24"/>
    <mergeCell ref="K16:K18"/>
    <mergeCell ref="E25:E27"/>
    <mergeCell ref="F25:F27"/>
    <mergeCell ref="G25:G27"/>
    <mergeCell ref="H25:H27"/>
    <mergeCell ref="I25:I27"/>
    <mergeCell ref="J25:J27"/>
    <mergeCell ref="D25:D27"/>
    <mergeCell ref="K25:K27"/>
    <mergeCell ref="J16:J18"/>
    <mergeCell ref="E19:E21"/>
    <mergeCell ref="F19:F21"/>
    <mergeCell ref="C5:C6"/>
    <mergeCell ref="J7:J9"/>
    <mergeCell ref="D5:J5"/>
    <mergeCell ref="C4:J4"/>
    <mergeCell ref="E10:E12"/>
    <mergeCell ref="F10:F12"/>
    <mergeCell ref="G10:G12"/>
    <mergeCell ref="H10:H12"/>
    <mergeCell ref="I10:I12"/>
    <mergeCell ref="J10:J12"/>
    <mergeCell ref="E7:E9"/>
    <mergeCell ref="F7:F9"/>
    <mergeCell ref="G7:G9"/>
    <mergeCell ref="H7:H9"/>
    <mergeCell ref="I7:I9"/>
    <mergeCell ref="T60:T62"/>
    <mergeCell ref="U28:U30"/>
    <mergeCell ref="T73:T75"/>
    <mergeCell ref="A76:A78"/>
    <mergeCell ref="B76:B78"/>
    <mergeCell ref="K76:K78"/>
    <mergeCell ref="T51:T53"/>
    <mergeCell ref="A54:A56"/>
    <mergeCell ref="B54:B56"/>
    <mergeCell ref="C54:C56"/>
    <mergeCell ref="T54:T56"/>
    <mergeCell ref="A57:A59"/>
    <mergeCell ref="B57:B59"/>
    <mergeCell ref="C57:C59"/>
    <mergeCell ref="L66:T66"/>
    <mergeCell ref="A68:T68"/>
    <mergeCell ref="K70:K72"/>
    <mergeCell ref="O71:O72"/>
    <mergeCell ref="S71:S72"/>
    <mergeCell ref="N70:S70"/>
    <mergeCell ref="E39:E41"/>
    <mergeCell ref="F39:F41"/>
    <mergeCell ref="G39:G41"/>
    <mergeCell ref="H39:H41"/>
    <mergeCell ref="K73:K75"/>
    <mergeCell ref="P71:P72"/>
    <mergeCell ref="B70:B72"/>
    <mergeCell ref="B73:B75"/>
    <mergeCell ref="L1:T1"/>
    <mergeCell ref="A7:A9"/>
    <mergeCell ref="C7:C9"/>
    <mergeCell ref="P5:P6"/>
    <mergeCell ref="O5:O6"/>
    <mergeCell ref="T7:T9"/>
    <mergeCell ref="D7:D9"/>
    <mergeCell ref="C10:C12"/>
    <mergeCell ref="D10:D12"/>
    <mergeCell ref="R5:R6"/>
    <mergeCell ref="M4:M6"/>
    <mergeCell ref="T4:T6"/>
    <mergeCell ref="B4:B6"/>
    <mergeCell ref="A4:A6"/>
    <mergeCell ref="K4:K6"/>
    <mergeCell ref="B7:B9"/>
    <mergeCell ref="K7:K9"/>
    <mergeCell ref="A60:A62"/>
    <mergeCell ref="B60:B62"/>
    <mergeCell ref="C60:C62"/>
    <mergeCell ref="L4:L6"/>
    <mergeCell ref="N5:N6"/>
    <mergeCell ref="Q5:Q6"/>
    <mergeCell ref="T10:T12"/>
    <mergeCell ref="A2:T2"/>
    <mergeCell ref="A19:A21"/>
    <mergeCell ref="B19:B21"/>
    <mergeCell ref="A22:A24"/>
    <mergeCell ref="B22:B24"/>
    <mergeCell ref="C22:C24"/>
    <mergeCell ref="C19:C21"/>
    <mergeCell ref="T13:T15"/>
    <mergeCell ref="A16:A18"/>
    <mergeCell ref="B16:B18"/>
    <mergeCell ref="C16:C18"/>
    <mergeCell ref="T16:T18"/>
    <mergeCell ref="S5:S6"/>
    <mergeCell ref="N4:S4"/>
    <mergeCell ref="I13:I15"/>
    <mergeCell ref="J13:J15"/>
    <mergeCell ref="E16:E18"/>
    <mergeCell ref="F16:F18"/>
    <mergeCell ref="G16:G18"/>
    <mergeCell ref="H16:H18"/>
    <mergeCell ref="T34:T38"/>
    <mergeCell ref="T39:T41"/>
    <mergeCell ref="T42:T44"/>
    <mergeCell ref="T45:T47"/>
    <mergeCell ref="T48:T50"/>
    <mergeCell ref="T25:T27"/>
    <mergeCell ref="T28:T30"/>
    <mergeCell ref="L37:Q37"/>
    <mergeCell ref="A31:A33"/>
    <mergeCell ref="B31:B33"/>
    <mergeCell ref="C31:C33"/>
    <mergeCell ref="A34:A38"/>
    <mergeCell ref="B34:B38"/>
    <mergeCell ref="C34:C38"/>
    <mergeCell ref="A39:A41"/>
    <mergeCell ref="B39:B41"/>
    <mergeCell ref="C39:C41"/>
    <mergeCell ref="K39:K41"/>
    <mergeCell ref="K42:K44"/>
    <mergeCell ref="K48:K50"/>
    <mergeCell ref="K45:K47"/>
    <mergeCell ref="I39:I41"/>
    <mergeCell ref="J39:J41"/>
    <mergeCell ref="E42:E44"/>
    <mergeCell ref="T31:T33"/>
    <mergeCell ref="T19:T21"/>
    <mergeCell ref="B25:B27"/>
    <mergeCell ref="C25:C27"/>
    <mergeCell ref="A28:A30"/>
    <mergeCell ref="B28:B30"/>
    <mergeCell ref="C28:C30"/>
    <mergeCell ref="A25:A27"/>
    <mergeCell ref="T22:T24"/>
    <mergeCell ref="K19:K21"/>
    <mergeCell ref="E28:E30"/>
    <mergeCell ref="F28:F30"/>
    <mergeCell ref="G28:G30"/>
    <mergeCell ref="H28:H30"/>
    <mergeCell ref="I28:I30"/>
    <mergeCell ref="J28:J30"/>
    <mergeCell ref="E31:E33"/>
    <mergeCell ref="F31:F33"/>
    <mergeCell ref="G31:G33"/>
    <mergeCell ref="K28:K30"/>
    <mergeCell ref="K31:K33"/>
    <mergeCell ref="H22:H24"/>
    <mergeCell ref="I22:I24"/>
    <mergeCell ref="J22:J24"/>
    <mergeCell ref="C76:C78"/>
    <mergeCell ref="A10:A12"/>
    <mergeCell ref="B10:B12"/>
    <mergeCell ref="A13:A15"/>
    <mergeCell ref="B13:B15"/>
    <mergeCell ref="C13:C15"/>
    <mergeCell ref="A51:A53"/>
    <mergeCell ref="B51:B53"/>
    <mergeCell ref="C51:C53"/>
    <mergeCell ref="A48:A50"/>
    <mergeCell ref="B48:B50"/>
    <mergeCell ref="C48:C50"/>
    <mergeCell ref="A45:A47"/>
    <mergeCell ref="B45:B47"/>
    <mergeCell ref="C45:C47"/>
    <mergeCell ref="B42:B44"/>
    <mergeCell ref="A42:A44"/>
    <mergeCell ref="C42:C44"/>
    <mergeCell ref="C70:J71"/>
    <mergeCell ref="D19:D21"/>
    <mergeCell ref="D76:D78"/>
    <mergeCell ref="A70:A72"/>
    <mergeCell ref="E13:E15"/>
    <mergeCell ref="F13:F15"/>
    <mergeCell ref="A82:A84"/>
    <mergeCell ref="B82:B84"/>
    <mergeCell ref="C82:C84"/>
    <mergeCell ref="T82:T84"/>
    <mergeCell ref="A85:A87"/>
    <mergeCell ref="B85:B87"/>
    <mergeCell ref="C85:C87"/>
    <mergeCell ref="T85:T87"/>
    <mergeCell ref="T57:T59"/>
    <mergeCell ref="R71:R72"/>
    <mergeCell ref="A79:A81"/>
    <mergeCell ref="B79:B81"/>
    <mergeCell ref="C79:C81"/>
    <mergeCell ref="T79:T81"/>
    <mergeCell ref="A73:A75"/>
    <mergeCell ref="T76:T78"/>
    <mergeCell ref="Q71:Q72"/>
    <mergeCell ref="L70:L72"/>
    <mergeCell ref="M70:M72"/>
    <mergeCell ref="T70:T72"/>
    <mergeCell ref="C73:C75"/>
    <mergeCell ref="D73:D75"/>
    <mergeCell ref="K57:K59"/>
    <mergeCell ref="K60:K62"/>
    <mergeCell ref="E73:E75"/>
    <mergeCell ref="F73:F75"/>
    <mergeCell ref="G73:G75"/>
    <mergeCell ref="H73:H75"/>
    <mergeCell ref="I73:I75"/>
    <mergeCell ref="J73:J75"/>
    <mergeCell ref="E76:E78"/>
    <mergeCell ref="F76:F78"/>
    <mergeCell ref="G76:G78"/>
    <mergeCell ref="H76:H78"/>
    <mergeCell ref="I76:I78"/>
    <mergeCell ref="J76:J78"/>
    <mergeCell ref="K79:K81"/>
    <mergeCell ref="D82:D84"/>
    <mergeCell ref="E82:E84"/>
    <mergeCell ref="F82:F84"/>
    <mergeCell ref="G82:G84"/>
    <mergeCell ref="H82:H84"/>
    <mergeCell ref="I82:I84"/>
    <mergeCell ref="J82:J84"/>
    <mergeCell ref="E85:E87"/>
    <mergeCell ref="F85:F87"/>
    <mergeCell ref="G85:G87"/>
    <mergeCell ref="H85:H87"/>
    <mergeCell ref="I85:I87"/>
    <mergeCell ref="J85:J87"/>
    <mergeCell ref="D85:D87"/>
    <mergeCell ref="K82:K84"/>
    <mergeCell ref="K85:K87"/>
    <mergeCell ref="E79:E81"/>
    <mergeCell ref="F79:F81"/>
    <mergeCell ref="G79:G81"/>
    <mergeCell ref="H79:H81"/>
    <mergeCell ref="I79:I81"/>
    <mergeCell ref="J79:J81"/>
    <mergeCell ref="D79:D81"/>
    <mergeCell ref="J63:J65"/>
    <mergeCell ref="K63:K65"/>
    <mergeCell ref="T63:T65"/>
    <mergeCell ref="A63:A65"/>
    <mergeCell ref="B63:B65"/>
    <mergeCell ref="C63:C65"/>
    <mergeCell ref="D63:D65"/>
    <mergeCell ref="E63:E65"/>
    <mergeCell ref="F63:F65"/>
    <mergeCell ref="G63:G65"/>
    <mergeCell ref="H63:H65"/>
    <mergeCell ref="I63:I65"/>
  </mergeCells>
  <printOptions horizontalCentered="1"/>
  <pageMargins left="0.11811023622047245" right="0.11811023622047245" top="0.19685039370078741" bottom="0.15748031496062992" header="0.11811023622047245" footer="0.11811023622047245"/>
  <pageSetup paperSize="9" scale="43" firstPageNumber="22" fitToHeight="2" orientation="portrait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SheetLayoutView="100" workbookViewId="0">
      <selection activeCell="G43" sqref="G43"/>
    </sheetView>
  </sheetViews>
  <sheetFormatPr defaultColWidth="9.140625" defaultRowHeight="12.75"/>
  <cols>
    <col min="1" max="1" width="6.140625" style="11" customWidth="1"/>
    <col min="2" max="2" width="54.7109375" style="11" customWidth="1"/>
    <col min="3" max="3" width="8.5703125" style="11" customWidth="1"/>
    <col min="4" max="9" width="9.5703125" style="11" customWidth="1"/>
    <col min="10" max="16384" width="9.140625" style="11"/>
  </cols>
  <sheetData>
    <row r="1" spans="1:16" ht="30" customHeight="1">
      <c r="A1" s="21"/>
      <c r="B1" s="20"/>
      <c r="C1" s="177" t="s">
        <v>71</v>
      </c>
      <c r="D1" s="177"/>
      <c r="E1" s="177"/>
      <c r="F1" s="177"/>
      <c r="G1" s="177"/>
      <c r="H1" s="177"/>
      <c r="I1" s="177"/>
    </row>
    <row r="2" spans="1:16" ht="23.45" customHeight="1">
      <c r="A2" s="20"/>
      <c r="B2" s="20"/>
      <c r="C2" s="177"/>
      <c r="D2" s="177"/>
      <c r="E2" s="177"/>
      <c r="F2" s="177"/>
      <c r="G2" s="177"/>
      <c r="H2" s="177"/>
      <c r="I2" s="177"/>
    </row>
    <row r="3" spans="1:16" ht="39" customHeight="1">
      <c r="A3" s="208" t="s">
        <v>87</v>
      </c>
      <c r="B3" s="208"/>
      <c r="C3" s="208"/>
      <c r="D3" s="208"/>
      <c r="E3" s="208"/>
      <c r="F3" s="208"/>
      <c r="G3" s="208"/>
      <c r="H3" s="208"/>
      <c r="I3" s="208"/>
    </row>
    <row r="4" spans="1:16" ht="22.7" customHeight="1">
      <c r="A4" s="14" t="s">
        <v>63</v>
      </c>
      <c r="B4" s="14" t="s">
        <v>64</v>
      </c>
      <c r="C4" s="14" t="s">
        <v>65</v>
      </c>
      <c r="D4" s="14" t="s">
        <v>66</v>
      </c>
      <c r="E4" s="14" t="s">
        <v>67</v>
      </c>
      <c r="F4" s="14" t="s">
        <v>68</v>
      </c>
      <c r="G4" s="14" t="s">
        <v>70</v>
      </c>
      <c r="H4" s="22" t="s">
        <v>86</v>
      </c>
      <c r="I4" s="81" t="s">
        <v>100</v>
      </c>
    </row>
    <row r="5" spans="1:16" ht="40.35" customHeight="1">
      <c r="A5" s="205" t="s">
        <v>79</v>
      </c>
      <c r="B5" s="206"/>
      <c r="C5" s="206"/>
      <c r="D5" s="206"/>
      <c r="E5" s="206"/>
      <c r="F5" s="206"/>
      <c r="G5" s="206"/>
      <c r="H5" s="206"/>
      <c r="I5" s="207"/>
    </row>
    <row r="6" spans="1:16" ht="40.700000000000003" customHeight="1">
      <c r="A6" s="205" t="s">
        <v>80</v>
      </c>
      <c r="B6" s="206"/>
      <c r="C6" s="206"/>
      <c r="D6" s="206"/>
      <c r="E6" s="206"/>
      <c r="F6" s="206"/>
      <c r="G6" s="206"/>
      <c r="H6" s="206"/>
      <c r="I6" s="207"/>
    </row>
    <row r="7" spans="1:16" ht="36.6" customHeight="1">
      <c r="A7" s="14">
        <v>1</v>
      </c>
      <c r="B7" s="24" t="s">
        <v>18</v>
      </c>
      <c r="C7" s="14" t="s">
        <v>28</v>
      </c>
      <c r="D7" s="14">
        <v>21</v>
      </c>
      <c r="E7" s="14">
        <v>20</v>
      </c>
      <c r="F7" s="14">
        <v>20</v>
      </c>
      <c r="G7" s="14">
        <v>20</v>
      </c>
      <c r="H7" s="22">
        <v>20</v>
      </c>
      <c r="I7" s="22">
        <v>20</v>
      </c>
    </row>
    <row r="8" spans="1:16" ht="50.45" customHeight="1">
      <c r="A8" s="14">
        <v>2</v>
      </c>
      <c r="B8" s="24" t="s">
        <v>26</v>
      </c>
      <c r="C8" s="14" t="s">
        <v>28</v>
      </c>
      <c r="D8" s="14">
        <v>8</v>
      </c>
      <c r="E8" s="14">
        <v>10</v>
      </c>
      <c r="F8" s="14">
        <v>0</v>
      </c>
      <c r="G8" s="14">
        <v>0</v>
      </c>
      <c r="H8" s="22">
        <v>0</v>
      </c>
      <c r="I8" s="22">
        <v>0</v>
      </c>
    </row>
    <row r="9" spans="1:16" ht="36.6" customHeight="1">
      <c r="A9" s="205" t="s">
        <v>81</v>
      </c>
      <c r="B9" s="206"/>
      <c r="C9" s="206"/>
      <c r="D9" s="206"/>
      <c r="E9" s="206"/>
      <c r="F9" s="206"/>
      <c r="G9" s="206"/>
      <c r="H9" s="206"/>
      <c r="I9" s="207"/>
    </row>
    <row r="10" spans="1:16" ht="34.35" customHeight="1">
      <c r="A10" s="14">
        <v>3</v>
      </c>
      <c r="B10" s="24" t="s">
        <v>30</v>
      </c>
      <c r="C10" s="14" t="s">
        <v>29</v>
      </c>
      <c r="D10" s="14">
        <v>0</v>
      </c>
      <c r="E10" s="14">
        <v>67</v>
      </c>
      <c r="F10" s="14">
        <f>70+37</f>
        <v>107</v>
      </c>
      <c r="G10" s="14">
        <v>50</v>
      </c>
      <c r="H10" s="14">
        <v>50</v>
      </c>
      <c r="I10" s="14">
        <v>50</v>
      </c>
    </row>
    <row r="11" spans="1:16" ht="28.7" customHeight="1">
      <c r="A11" s="14">
        <v>4</v>
      </c>
      <c r="B11" s="24" t="s">
        <v>46</v>
      </c>
      <c r="C11" s="14" t="s">
        <v>29</v>
      </c>
      <c r="D11" s="14">
        <v>0</v>
      </c>
      <c r="E11" s="14">
        <v>1</v>
      </c>
      <c r="F11" s="14">
        <v>0</v>
      </c>
      <c r="G11" s="14">
        <v>3</v>
      </c>
      <c r="H11" s="14">
        <v>0</v>
      </c>
      <c r="I11" s="14">
        <v>0</v>
      </c>
    </row>
    <row r="12" spans="1:16" ht="28.7" customHeight="1">
      <c r="A12" s="14">
        <v>5</v>
      </c>
      <c r="B12" s="24" t="s">
        <v>42</v>
      </c>
      <c r="C12" s="14" t="s">
        <v>31</v>
      </c>
      <c r="D12" s="14">
        <v>0</v>
      </c>
      <c r="E12" s="14">
        <v>0</v>
      </c>
      <c r="F12" s="14">
        <v>0</v>
      </c>
      <c r="G12" s="14">
        <v>200</v>
      </c>
      <c r="H12" s="14">
        <v>80</v>
      </c>
      <c r="I12" s="14">
        <v>110</v>
      </c>
    </row>
    <row r="13" spans="1:16" ht="39" customHeight="1">
      <c r="A13" s="14">
        <v>6</v>
      </c>
      <c r="B13" s="24" t="s">
        <v>20</v>
      </c>
      <c r="C13" s="14" t="s">
        <v>29</v>
      </c>
      <c r="D13" s="14">
        <v>600</v>
      </c>
      <c r="E13" s="14">
        <v>900</v>
      </c>
      <c r="F13" s="14">
        <v>900</v>
      </c>
      <c r="G13" s="14">
        <v>950</v>
      </c>
      <c r="H13" s="14">
        <v>950</v>
      </c>
      <c r="I13" s="14">
        <v>950</v>
      </c>
    </row>
    <row r="14" spans="1:16" ht="34.35" customHeight="1">
      <c r="A14" s="14">
        <v>7</v>
      </c>
      <c r="B14" s="24" t="s">
        <v>89</v>
      </c>
      <c r="C14" s="14" t="s">
        <v>32</v>
      </c>
      <c r="D14" s="14">
        <v>38</v>
      </c>
      <c r="E14" s="14">
        <v>38</v>
      </c>
      <c r="F14" s="14">
        <v>38</v>
      </c>
      <c r="G14" s="14">
        <v>28.5</v>
      </c>
      <c r="H14" s="14">
        <v>38</v>
      </c>
      <c r="I14" s="14">
        <v>38</v>
      </c>
    </row>
    <row r="15" spans="1:16" ht="37.5" customHeight="1">
      <c r="A15" s="14">
        <v>8</v>
      </c>
      <c r="B15" s="24" t="s">
        <v>17</v>
      </c>
      <c r="C15" s="14" t="s">
        <v>29</v>
      </c>
      <c r="D15" s="14">
        <v>4</v>
      </c>
      <c r="E15" s="14">
        <v>0</v>
      </c>
      <c r="F15" s="14">
        <v>3</v>
      </c>
      <c r="G15" s="14">
        <v>3</v>
      </c>
      <c r="H15" s="14">
        <v>3</v>
      </c>
      <c r="I15" s="14">
        <v>3</v>
      </c>
    </row>
    <row r="16" spans="1:16" ht="24.6" customHeight="1">
      <c r="A16" s="14">
        <v>9</v>
      </c>
      <c r="B16" s="24" t="s">
        <v>77</v>
      </c>
      <c r="C16" s="14" t="s">
        <v>29</v>
      </c>
      <c r="D16" s="14">
        <v>4</v>
      </c>
      <c r="E16" s="14">
        <v>0</v>
      </c>
      <c r="F16" s="14">
        <v>0</v>
      </c>
      <c r="G16" s="14">
        <v>3</v>
      </c>
      <c r="H16" s="14">
        <v>0</v>
      </c>
      <c r="I16" s="14">
        <v>0</v>
      </c>
      <c r="J16" s="12"/>
      <c r="K16" s="12"/>
      <c r="L16" s="12"/>
      <c r="M16" s="12"/>
      <c r="N16" s="12"/>
      <c r="O16" s="12"/>
      <c r="P16" s="12"/>
    </row>
    <row r="17" spans="1:16" ht="24.6" customHeight="1">
      <c r="A17" s="14">
        <v>10</v>
      </c>
      <c r="B17" s="24" t="s">
        <v>72</v>
      </c>
      <c r="C17" s="14" t="s">
        <v>29</v>
      </c>
      <c r="D17" s="14">
        <v>20</v>
      </c>
      <c r="E17" s="14">
        <v>10</v>
      </c>
      <c r="F17" s="14">
        <v>0</v>
      </c>
      <c r="G17" s="14">
        <v>0</v>
      </c>
      <c r="H17" s="14">
        <v>0</v>
      </c>
      <c r="I17" s="14">
        <v>0</v>
      </c>
      <c r="J17" s="12"/>
      <c r="K17" s="12"/>
      <c r="L17" s="12"/>
      <c r="M17" s="12"/>
      <c r="N17" s="12"/>
      <c r="O17" s="12"/>
      <c r="P17" s="12"/>
    </row>
    <row r="18" spans="1:16" ht="24.6" customHeight="1">
      <c r="A18" s="48">
        <v>11</v>
      </c>
      <c r="B18" s="24" t="s">
        <v>92</v>
      </c>
      <c r="C18" s="14" t="s">
        <v>29</v>
      </c>
      <c r="D18" s="14">
        <v>0</v>
      </c>
      <c r="E18" s="14">
        <v>0</v>
      </c>
      <c r="F18" s="14">
        <v>2</v>
      </c>
      <c r="G18" s="14">
        <v>0</v>
      </c>
      <c r="H18" s="14">
        <v>0</v>
      </c>
      <c r="I18" s="14">
        <v>0</v>
      </c>
      <c r="J18" s="12"/>
      <c r="K18" s="12"/>
      <c r="L18" s="12"/>
      <c r="M18" s="12"/>
      <c r="N18" s="12"/>
      <c r="O18" s="12"/>
      <c r="P18" s="12"/>
    </row>
    <row r="19" spans="1:16" ht="45" customHeight="1">
      <c r="A19" s="14">
        <v>12</v>
      </c>
      <c r="B19" s="93" t="s">
        <v>104</v>
      </c>
      <c r="C19" s="14" t="s">
        <v>28</v>
      </c>
      <c r="D19" s="14">
        <v>0</v>
      </c>
      <c r="E19" s="14">
        <v>0</v>
      </c>
      <c r="F19" s="14">
        <v>0</v>
      </c>
      <c r="G19" s="14">
        <v>1</v>
      </c>
      <c r="H19" s="14">
        <v>1</v>
      </c>
      <c r="I19" s="14">
        <v>0</v>
      </c>
      <c r="J19" s="12"/>
      <c r="K19" s="12"/>
      <c r="L19" s="12"/>
      <c r="M19" s="12"/>
      <c r="N19" s="12"/>
      <c r="O19" s="12"/>
      <c r="P19" s="12"/>
    </row>
    <row r="20" spans="1:16" ht="41.45" customHeight="1">
      <c r="A20" s="205" t="s">
        <v>82</v>
      </c>
      <c r="B20" s="206"/>
      <c r="C20" s="206"/>
      <c r="D20" s="206"/>
      <c r="E20" s="206"/>
      <c r="F20" s="206"/>
      <c r="G20" s="206"/>
      <c r="H20" s="206"/>
      <c r="I20" s="207"/>
      <c r="J20" s="12"/>
      <c r="K20" s="12"/>
      <c r="L20" s="12"/>
      <c r="M20" s="12"/>
      <c r="N20" s="12"/>
      <c r="O20" s="12"/>
      <c r="P20" s="12"/>
    </row>
    <row r="21" spans="1:16" ht="57.75" customHeight="1">
      <c r="A21" s="14">
        <v>12</v>
      </c>
      <c r="B21" s="24" t="s">
        <v>78</v>
      </c>
      <c r="C21" s="14" t="s">
        <v>28</v>
      </c>
      <c r="D21" s="14">
        <v>0</v>
      </c>
      <c r="E21" s="14">
        <v>2</v>
      </c>
      <c r="F21" s="14">
        <v>0</v>
      </c>
      <c r="G21" s="14">
        <v>0</v>
      </c>
      <c r="H21" s="22">
        <v>0</v>
      </c>
      <c r="I21" s="22">
        <v>0</v>
      </c>
      <c r="J21" s="12"/>
      <c r="K21" s="12"/>
      <c r="L21" s="12"/>
      <c r="M21" s="12"/>
      <c r="N21" s="12"/>
      <c r="O21" s="12"/>
      <c r="P21" s="12"/>
    </row>
    <row r="22" spans="1:16" ht="35.450000000000003" customHeight="1">
      <c r="A22" s="14">
        <v>13</v>
      </c>
      <c r="B22" s="24" t="s">
        <v>45</v>
      </c>
      <c r="C22" s="14" t="s">
        <v>28</v>
      </c>
      <c r="D22" s="14">
        <v>1</v>
      </c>
      <c r="E22" s="14">
        <v>1</v>
      </c>
      <c r="F22" s="14">
        <v>1</v>
      </c>
      <c r="G22" s="14">
        <v>0</v>
      </c>
      <c r="H22" s="22">
        <v>0</v>
      </c>
      <c r="I22" s="22">
        <v>0</v>
      </c>
      <c r="J22" s="12"/>
      <c r="K22" s="12"/>
      <c r="L22" s="12"/>
      <c r="M22" s="12"/>
      <c r="N22" s="12"/>
      <c r="O22" s="12"/>
      <c r="P22" s="12"/>
    </row>
    <row r="23" spans="1:16" ht="35.450000000000003" customHeight="1">
      <c r="A23" s="211">
        <v>14</v>
      </c>
      <c r="B23" s="209" t="s">
        <v>69</v>
      </c>
      <c r="C23" s="14" t="s">
        <v>28</v>
      </c>
      <c r="D23" s="14">
        <v>1</v>
      </c>
      <c r="E23" s="91">
        <v>3</v>
      </c>
      <c r="F23" s="14">
        <v>15</v>
      </c>
      <c r="G23" s="14">
        <v>9</v>
      </c>
      <c r="H23" s="22">
        <v>9</v>
      </c>
      <c r="I23" s="22">
        <v>9</v>
      </c>
      <c r="J23" s="12"/>
      <c r="K23" s="12"/>
      <c r="L23" s="12"/>
      <c r="M23" s="12"/>
      <c r="N23" s="12"/>
      <c r="O23" s="12"/>
      <c r="P23" s="12"/>
    </row>
    <row r="24" spans="1:16" ht="35.450000000000003" customHeight="1">
      <c r="A24" s="212"/>
      <c r="B24" s="210"/>
      <c r="C24" s="14" t="s">
        <v>105</v>
      </c>
      <c r="D24" s="14"/>
      <c r="E24" s="90"/>
      <c r="F24" s="14">
        <v>4</v>
      </c>
      <c r="G24" s="14"/>
      <c r="H24" s="22"/>
      <c r="I24" s="22"/>
      <c r="J24" s="12"/>
      <c r="K24" s="12"/>
      <c r="L24" s="12"/>
      <c r="M24" s="12"/>
      <c r="N24" s="12"/>
      <c r="O24" s="12"/>
      <c r="P24" s="12"/>
    </row>
    <row r="25" spans="1:16" ht="24" customHeight="1">
      <c r="A25" s="205" t="s">
        <v>83</v>
      </c>
      <c r="B25" s="206"/>
      <c r="C25" s="206"/>
      <c r="D25" s="206"/>
      <c r="E25" s="206"/>
      <c r="F25" s="206"/>
      <c r="G25" s="206"/>
      <c r="H25" s="206"/>
      <c r="I25" s="207"/>
      <c r="J25" s="12"/>
      <c r="K25" s="12"/>
      <c r="L25" s="12"/>
      <c r="M25" s="12"/>
      <c r="N25" s="12"/>
      <c r="O25" s="12"/>
      <c r="P25" s="12"/>
    </row>
    <row r="26" spans="1:16" ht="73.349999999999994" customHeight="1">
      <c r="A26" s="205" t="s">
        <v>84</v>
      </c>
      <c r="B26" s="206"/>
      <c r="C26" s="206"/>
      <c r="D26" s="206"/>
      <c r="E26" s="206"/>
      <c r="F26" s="206"/>
      <c r="G26" s="206"/>
      <c r="H26" s="206"/>
      <c r="I26" s="207"/>
      <c r="J26" s="12"/>
      <c r="K26" s="12"/>
      <c r="L26" s="12"/>
      <c r="M26" s="12"/>
      <c r="N26" s="12"/>
      <c r="O26" s="12"/>
      <c r="P26" s="12"/>
    </row>
    <row r="27" spans="1:16" ht="65.45" customHeight="1">
      <c r="A27" s="14">
        <v>1</v>
      </c>
      <c r="B27" s="24" t="s">
        <v>8</v>
      </c>
      <c r="C27" s="14" t="s">
        <v>29</v>
      </c>
      <c r="D27" s="14">
        <v>200</v>
      </c>
      <c r="E27" s="14">
        <v>200</v>
      </c>
      <c r="F27" s="14">
        <v>220</v>
      </c>
      <c r="G27" s="14">
        <v>200</v>
      </c>
      <c r="H27" s="22">
        <v>200</v>
      </c>
      <c r="I27" s="22">
        <v>200</v>
      </c>
    </row>
    <row r="28" spans="1:16" ht="66" customHeight="1">
      <c r="A28" s="14">
        <v>2</v>
      </c>
      <c r="B28" s="24" t="s">
        <v>9</v>
      </c>
      <c r="C28" s="14" t="s">
        <v>29</v>
      </c>
      <c r="D28" s="14">
        <v>500</v>
      </c>
      <c r="E28" s="14">
        <v>500</v>
      </c>
      <c r="F28" s="14">
        <v>500</v>
      </c>
      <c r="G28" s="14">
        <v>500</v>
      </c>
      <c r="H28" s="14">
        <v>500</v>
      </c>
      <c r="I28" s="14">
        <v>500</v>
      </c>
    </row>
    <row r="29" spans="1:16" ht="66" customHeight="1">
      <c r="A29" s="14">
        <v>3</v>
      </c>
      <c r="B29" s="24" t="s">
        <v>19</v>
      </c>
      <c r="C29" s="14" t="s">
        <v>28</v>
      </c>
      <c r="D29" s="14">
        <v>0</v>
      </c>
      <c r="E29" s="14">
        <v>0</v>
      </c>
      <c r="F29" s="14">
        <v>0</v>
      </c>
      <c r="G29" s="14">
        <v>0</v>
      </c>
      <c r="H29" s="22">
        <v>0</v>
      </c>
      <c r="I29" s="22">
        <v>0</v>
      </c>
    </row>
    <row r="30" spans="1:16" ht="18.75">
      <c r="A30" s="21"/>
      <c r="B30" s="21"/>
      <c r="C30" s="21"/>
      <c r="D30" s="21"/>
      <c r="E30" s="21"/>
      <c r="F30" s="21"/>
      <c r="G30" s="23"/>
      <c r="H30" s="23"/>
      <c r="I30" s="25" t="s">
        <v>90</v>
      </c>
    </row>
  </sheetData>
  <mergeCells count="10">
    <mergeCell ref="C1:I2"/>
    <mergeCell ref="A5:I5"/>
    <mergeCell ref="A9:I9"/>
    <mergeCell ref="A20:I20"/>
    <mergeCell ref="A26:I26"/>
    <mergeCell ref="A6:I6"/>
    <mergeCell ref="A25:I25"/>
    <mergeCell ref="A3:I3"/>
    <mergeCell ref="B23:B24"/>
    <mergeCell ref="A23:A24"/>
  </mergeCells>
  <pageMargins left="0.78740157480314965" right="0.39370078740157483" top="0.19685039370078741" bottom="0.19685039370078741" header="0.31496062992125984" footer="0.31496062992125984"/>
  <pageSetup paperSize="9" scale="72" firstPageNumber="24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</vt:lpstr>
      <vt:lpstr>Приложение 2,3</vt:lpstr>
      <vt:lpstr>Приложение 4</vt:lpstr>
      <vt:lpstr>'Приложение 1'!Область_печати</vt:lpstr>
      <vt:lpstr>'Приложение 2,3'!Область_печати</vt:lpstr>
      <vt:lpstr>'Приложение 4'!Область_печати</vt:lpstr>
    </vt:vector>
  </TitlesOfParts>
  <Company>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Work</cp:lastModifiedBy>
  <cp:lastPrinted>2023-01-16T00:25:54Z</cp:lastPrinted>
  <dcterms:created xsi:type="dcterms:W3CDTF">2010-03-25T21:11:06Z</dcterms:created>
  <dcterms:modified xsi:type="dcterms:W3CDTF">2023-01-16T00:26:23Z</dcterms:modified>
</cp:coreProperties>
</file>