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95" yWindow="375" windowWidth="25455" windowHeight="15345" activeTab="1"/>
  </bookViews>
  <sheets>
    <sheet name="Приложение 1" sheetId="7" r:id="rId1"/>
    <sheet name="Приложение 2,3" sheetId="6" r:id="rId2"/>
    <sheet name="Приложение 4" sheetId="8" r:id="rId3"/>
  </sheets>
  <definedNames>
    <definedName name="_xlnm.Print_Area" localSheetId="0">'Приложение 1'!$A$1:$I$23</definedName>
    <definedName name="_xlnm.Print_Area" localSheetId="1">'Приложение 2,3'!$A$1:$M$118</definedName>
    <definedName name="_xlnm.Print_Area" localSheetId="2">'Приложение 4'!$A$1:$H$27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6"/>
  <c r="J52"/>
  <c r="J53" l="1"/>
  <c r="L58"/>
  <c r="K58"/>
  <c r="I43" l="1"/>
  <c r="I25"/>
  <c r="L53" l="1"/>
  <c r="K53"/>
  <c r="K26" l="1"/>
  <c r="L26"/>
  <c r="K31"/>
  <c r="K36"/>
  <c r="L36"/>
  <c r="K41"/>
  <c r="L41"/>
  <c r="K51" l="1"/>
  <c r="L51"/>
  <c r="L71" l="1"/>
  <c r="L86" l="1"/>
  <c r="L76"/>
  <c r="L81"/>
  <c r="K18"/>
  <c r="G115"/>
  <c r="G116"/>
  <c r="G110"/>
  <c r="G111"/>
  <c r="G105"/>
  <c r="G106"/>
  <c r="G87"/>
  <c r="G88"/>
  <c r="G82"/>
  <c r="G83"/>
  <c r="G77"/>
  <c r="G78"/>
  <c r="G72"/>
  <c r="G73"/>
  <c r="G67"/>
  <c r="G68"/>
  <c r="G62"/>
  <c r="G63"/>
  <c r="G57"/>
  <c r="G58"/>
  <c r="G52"/>
  <c r="G42"/>
  <c r="G43"/>
  <c r="G37"/>
  <c r="G38"/>
  <c r="G27"/>
  <c r="G28"/>
  <c r="G19"/>
  <c r="G20"/>
  <c r="G14"/>
  <c r="G15"/>
  <c r="L103"/>
  <c r="L100" s="1"/>
  <c r="I18" i="7" s="1"/>
  <c r="I16" s="1"/>
  <c r="L102" i="6"/>
  <c r="L99" s="1"/>
  <c r="L114"/>
  <c r="L109"/>
  <c r="L104"/>
  <c r="L61"/>
  <c r="L56"/>
  <c r="L12"/>
  <c r="L11"/>
  <c r="L18"/>
  <c r="L13"/>
  <c r="L98" l="1"/>
  <c r="L101"/>
  <c r="L10"/>
  <c r="G48"/>
  <c r="L32"/>
  <c r="G33"/>
  <c r="D17" i="7"/>
  <c r="L31" i="6" l="1"/>
  <c r="L46"/>
  <c r="G47"/>
  <c r="G32"/>
  <c r="L24"/>
  <c r="L8" s="1"/>
  <c r="G53"/>
  <c r="L25"/>
  <c r="L9" s="1"/>
  <c r="L7" s="1"/>
  <c r="J25"/>
  <c r="J23" s="1"/>
  <c r="K25"/>
  <c r="H25"/>
  <c r="H24"/>
  <c r="K66"/>
  <c r="J66"/>
  <c r="I66"/>
  <c r="H66"/>
  <c r="K12"/>
  <c r="J12"/>
  <c r="K11"/>
  <c r="J11"/>
  <c r="I12"/>
  <c r="I11"/>
  <c r="H12"/>
  <c r="J24"/>
  <c r="J8" l="1"/>
  <c r="G14" i="7" s="1"/>
  <c r="G11" s="1"/>
  <c r="K9" i="6"/>
  <c r="I9"/>
  <c r="F15" i="7" s="1"/>
  <c r="J9" i="6"/>
  <c r="G15" i="7" s="1"/>
  <c r="G12" i="6"/>
  <c r="I14" i="7"/>
  <c r="L23" i="6"/>
  <c r="I15" i="7"/>
  <c r="I12" s="1"/>
  <c r="G66" i="6"/>
  <c r="G25"/>
  <c r="H103"/>
  <c r="K103"/>
  <c r="K100" s="1"/>
  <c r="H18" i="7" s="1"/>
  <c r="H16" s="1"/>
  <c r="J103" i="6"/>
  <c r="J100" s="1"/>
  <c r="G18" i="7" s="1"/>
  <c r="G16" s="1"/>
  <c r="I103" i="6"/>
  <c r="I100" s="1"/>
  <c r="F18" i="7" s="1"/>
  <c r="F16" s="1"/>
  <c r="K102" i="6"/>
  <c r="K99" s="1"/>
  <c r="J102"/>
  <c r="I102"/>
  <c r="H102"/>
  <c r="H15" i="7"/>
  <c r="H9" i="6"/>
  <c r="K24"/>
  <c r="K8" s="1"/>
  <c r="H14" i="7" s="1"/>
  <c r="I24" i="6"/>
  <c r="H11"/>
  <c r="G11" s="1"/>
  <c r="K109"/>
  <c r="I8" l="1"/>
  <c r="F14" i="7" s="1"/>
  <c r="F11" s="1"/>
  <c r="I23" i="6"/>
  <c r="G103"/>
  <c r="H99"/>
  <c r="G102"/>
  <c r="I13" i="7"/>
  <c r="I11"/>
  <c r="I10" s="1"/>
  <c r="E15"/>
  <c r="D15" s="1"/>
  <c r="G9" i="6"/>
  <c r="G24"/>
  <c r="J101"/>
  <c r="H12" i="7"/>
  <c r="F12"/>
  <c r="F10" s="1"/>
  <c r="I101" i="6"/>
  <c r="H11" i="7"/>
  <c r="H13"/>
  <c r="G12"/>
  <c r="G10" s="1"/>
  <c r="I99" i="6"/>
  <c r="F13" i="7"/>
  <c r="G13"/>
  <c r="J99" i="6"/>
  <c r="E18" i="7"/>
  <c r="D18" s="1"/>
  <c r="H100" i="6"/>
  <c r="G100" s="1"/>
  <c r="H101"/>
  <c r="K101"/>
  <c r="H23"/>
  <c r="K114"/>
  <c r="K104"/>
  <c r="K98"/>
  <c r="K86"/>
  <c r="K81"/>
  <c r="K76"/>
  <c r="K71"/>
  <c r="K61"/>
  <c r="K56"/>
  <c r="K46"/>
  <c r="K13"/>
  <c r="G99" l="1"/>
  <c r="G101"/>
  <c r="H10" i="7"/>
  <c r="E12"/>
  <c r="D12" s="1"/>
  <c r="E16"/>
  <c r="D16" s="1"/>
  <c r="K23" i="6"/>
  <c r="K10"/>
  <c r="H18"/>
  <c r="I18"/>
  <c r="J18"/>
  <c r="J86"/>
  <c r="I86"/>
  <c r="H86"/>
  <c r="J81"/>
  <c r="I81"/>
  <c r="H81"/>
  <c r="J76"/>
  <c r="I76"/>
  <c r="H76"/>
  <c r="J71"/>
  <c r="I71"/>
  <c r="H71"/>
  <c r="H114"/>
  <c r="H109"/>
  <c r="H104"/>
  <c r="H98"/>
  <c r="H61"/>
  <c r="H56"/>
  <c r="H51"/>
  <c r="H46"/>
  <c r="H41"/>
  <c r="H36"/>
  <c r="H31"/>
  <c r="H26"/>
  <c r="H13"/>
  <c r="I114"/>
  <c r="I109"/>
  <c r="I104"/>
  <c r="I98"/>
  <c r="I61"/>
  <c r="I56"/>
  <c r="I51"/>
  <c r="I46"/>
  <c r="I41"/>
  <c r="I36"/>
  <c r="I31"/>
  <c r="I26"/>
  <c r="I13"/>
  <c r="G86" l="1"/>
  <c r="G71"/>
  <c r="G51"/>
  <c r="G76"/>
  <c r="G81"/>
  <c r="G18"/>
  <c r="K7"/>
  <c r="H8"/>
  <c r="H10"/>
  <c r="I10"/>
  <c r="E14" i="7" l="1"/>
  <c r="D14" s="1"/>
  <c r="G8" i="6"/>
  <c r="H7"/>
  <c r="I7"/>
  <c r="J36"/>
  <c r="G36" s="1"/>
  <c r="E11" i="7" l="1"/>
  <c r="D11" s="1"/>
  <c r="E13"/>
  <c r="D13" s="1"/>
  <c r="J61" i="6"/>
  <c r="G61" s="1"/>
  <c r="J56"/>
  <c r="G56" s="1"/>
  <c r="J46"/>
  <c r="G46" s="1"/>
  <c r="J41"/>
  <c r="G41" s="1"/>
  <c r="J31"/>
  <c r="G31" s="1"/>
  <c r="J26"/>
  <c r="G26" l="1"/>
  <c r="E10" i="7"/>
  <c r="D10" s="1"/>
  <c r="J13" i="6"/>
  <c r="G13" s="1"/>
  <c r="J114"/>
  <c r="G114" s="1"/>
  <c r="J109"/>
  <c r="G109" s="1"/>
  <c r="J104"/>
  <c r="G104" s="1"/>
  <c r="J98" l="1"/>
  <c r="G23"/>
  <c r="J10"/>
  <c r="G10" s="1"/>
  <c r="G98" l="1"/>
  <c r="J7"/>
  <c r="G7" s="1"/>
</calcChain>
</file>

<file path=xl/sharedStrings.xml><?xml version="1.0" encoding="utf-8"?>
<sst xmlns="http://schemas.openxmlformats.org/spreadsheetml/2006/main" count="262" uniqueCount="94">
  <si>
    <t>Наименование Программы/Подпрограммы</t>
  </si>
  <si>
    <t>Сроки исполнения</t>
  </si>
  <si>
    <t>1.</t>
  </si>
  <si>
    <t xml:space="preserve"> 1.1</t>
  </si>
  <si>
    <t>№ п/п</t>
  </si>
  <si>
    <t xml:space="preserve"> 1.1.1</t>
  </si>
  <si>
    <t xml:space="preserve"> 1.1.2</t>
  </si>
  <si>
    <t xml:space="preserve"> 1.1.3</t>
  </si>
  <si>
    <t>Изготовление плакатов по антитеррористической тематике и профилактике экстремизма в Елизовском городском поселении</t>
  </si>
  <si>
    <t>Изготовление печатных памяток для населения по тематике противодействия экстремизму и терроризму, в том числе для распространения в молодежной среде</t>
  </si>
  <si>
    <t>Всего</t>
  </si>
  <si>
    <t>Источники финансирования</t>
  </si>
  <si>
    <t>Исполнители мероприятий</t>
  </si>
  <si>
    <t>краевой бюджет</t>
  </si>
  <si>
    <t>местный бюджет</t>
  </si>
  <si>
    <t>х</t>
  </si>
  <si>
    <t>Управление делами администрации Елизовского городского поселения</t>
  </si>
  <si>
    <t>Содержание и техническое обслуживание светофорных объектов</t>
  </si>
  <si>
    <t>Материальное стимулирование деятельности народных дружинников</t>
  </si>
  <si>
    <t>Услуги телерадиовещания по пропаганде негативного отношениея населения к проявлениям террористической и экстремистской идеологии</t>
  </si>
  <si>
    <t>Содержание и техническое обслуживание дорожных знаков</t>
  </si>
  <si>
    <t>Натуральные показатели</t>
  </si>
  <si>
    <t>ед. изм.</t>
  </si>
  <si>
    <t>кол-во</t>
  </si>
  <si>
    <t>1.1.1</t>
  </si>
  <si>
    <t>1.1.2</t>
  </si>
  <si>
    <t>Материально – техническое обеспечение общественной организации правоохранительной направленности (добровольная народная дружина)</t>
  </si>
  <si>
    <t xml:space="preserve"> 1.2</t>
  </si>
  <si>
    <t>ед.</t>
  </si>
  <si>
    <t>шт.</t>
  </si>
  <si>
    <t>Усовершенствование системы маршрутного ориентирования  (дорожные знаки)</t>
  </si>
  <si>
    <t>м</t>
  </si>
  <si>
    <t>км</t>
  </si>
  <si>
    <t xml:space="preserve"> 1.2.1</t>
  </si>
  <si>
    <t xml:space="preserve"> 1.2.2</t>
  </si>
  <si>
    <t xml:space="preserve"> 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</si>
  <si>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</si>
  <si>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</si>
  <si>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</si>
  <si>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</si>
  <si>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</si>
  <si>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 xml:space="preserve"> 1.2.9</t>
  </si>
  <si>
    <t>Установка пешеходных ограждений</t>
  </si>
  <si>
    <t xml:space="preserve"> 1.2.10</t>
  </si>
  <si>
    <t xml:space="preserve"> 1.2.11</t>
  </si>
  <si>
    <t>Оказание услуг видеонаблюдения</t>
  </si>
  <si>
    <t>Поставка автобусного павильона</t>
  </si>
  <si>
    <t xml:space="preserve">Всего </t>
  </si>
  <si>
    <t>в том числе по годам</t>
  </si>
  <si>
    <t>Подпрограмма 2 «Профилактика  
терроризма и экстремизма в  Елизовском городском поселении»</t>
  </si>
  <si>
    <t>Основное мероприятие «Проведение  мероприятий по  разъяснению сущности терроризма и его общественной опасности,  формированию стойкого неприятия обществом, прежде всего молодежью, идеологии терроризма в различных его проявлениях»</t>
  </si>
  <si>
    <t xml:space="preserve">Основное мероприятие  «Совершенствование организации безопасного движения   транспортных средств и  пешеходов»                    
</t>
  </si>
  <si>
    <t xml:space="preserve">Основное мероприятие  «Поддержка граждан и их объединений, участвующих в охране общественного порядка, создание условий для деятельности народных дружин» 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</si>
  <si>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к Программе «Профилактика правонарушений, терроризма, экстремизма, наркомании и алкоголизма в Елизовском городском поселении»
</t>
  </si>
  <si>
    <t xml:space="preserve">Приложение 3                                                                                                                                                                                                                                      к Программе «Профилактика правонарушений, терроризма, экстремизма, наркомании и алкоголизма в Елизовском городском поселении»
</t>
  </si>
  <si>
    <t>тыс. рублей</t>
  </si>
  <si>
    <t>Объем средств на реализацию мероприятий</t>
  </si>
  <si>
    <t>Краевой бюджет</t>
  </si>
  <si>
    <t>Местный бюджет</t>
  </si>
  <si>
    <t xml:space="preserve">Приложение 1 
к Программе «Профилактика правонарушений, терроризма, экстремизма, наркомании и алкоголизма в Елизовском городском поселении»
</t>
  </si>
  <si>
    <t xml:space="preserve"> «Профилактика правонарушений, терроризма, экстремизма, наркомании и алкоголизма  в Елизовском городском поселении</t>
  </si>
  <si>
    <t xml:space="preserve">Подпрограмма 1 «Профилактика  правонарушений, преступлений и повышение безопасности   дорожного движения в  Елизовском городском поселении» </t>
  </si>
  <si>
    <t>Подпрограмма 2 Профилактика  терроризма и экстремизма в  Елизовском городском поселении</t>
  </si>
  <si>
    <t>Техническое обслуживание и ремонт систем видеонаблюдения, поставка оборудования для систем видеонаблюдения</t>
  </si>
  <si>
    <t>№п/п</t>
  </si>
  <si>
    <t>Целевой показатель (индикатор)</t>
  </si>
  <si>
    <t>Ед. изм.</t>
  </si>
  <si>
    <t>2020 год</t>
  </si>
  <si>
    <t>2021 год</t>
  </si>
  <si>
    <t>2022 год</t>
  </si>
  <si>
    <t>Техническое обслуживание и ремонт систем видеонаблюдения</t>
  </si>
  <si>
    <t>2023 год</t>
  </si>
  <si>
    <t>Приложение 4                                                                                                                                                                                                                                    к Программе «Профилактика правонарушений, терроризма, экстремизма, наркомании и алкоголизма в Елизовском городском поселении»</t>
  </si>
  <si>
    <t>Установка бетонных полусфер</t>
  </si>
  <si>
    <t>УЖКХ администрации ЕГП</t>
  </si>
  <si>
    <t>2020-2023 гг</t>
  </si>
  <si>
    <t xml:space="preserve">Финансовое обеспечение реализации муниципальной программы
«Профилактика правонарушений, терроризма, экстремизма, наркомании и алкоголизма в Елизовском городском поселении»
</t>
  </si>
  <si>
    <t>Перечень основных мероприятий
 Подпрограммы 1 «Профилактика правонарушений, преступлений и повышение безопасности  дорожного движения в Елизовском городском поселении»
муниципальной программы «Профилактика правонарушений, терроризма, экстремизма, наркомании и алкоголизма  в Елизовском городском поселении»</t>
  </si>
  <si>
    <t xml:space="preserve">Перечень основных мероприятий
Подпрограммы  2 «Профилактика терроризма и экстремизма в  Елизовском городском поселении» 
муниципальной программы «Профилактика правонарушений, терроризма, экстремизма, наркомании и алкоголизма  в Елизовском городском поселении»
</t>
  </si>
  <si>
    <t>Установка информационной продукции (макет)</t>
  </si>
  <si>
    <t>Установка систем видеонаблюдения и оказание услуги видеонаблюдения и видеоаналитики на территории Елизовского городского поселения</t>
  </si>
  <si>
    <r>
      <t>Подпрограмма 1</t>
    </r>
    <r>
      <rPr>
        <sz val="12"/>
        <color rgb="FF000000"/>
        <rFont val="Times New Roman"/>
        <family val="1"/>
        <charset val="204"/>
      </rPr>
      <t>«Профилактика правонарушений, преступлений и повышение безопасности дорожного движения в Елизовском городском поселении»</t>
    </r>
  </si>
  <si>
    <r>
      <t>Задача 1:</t>
    </r>
    <r>
      <rPr>
        <sz val="12"/>
        <color rgb="FF000000"/>
        <rFont val="Times New Roman"/>
        <family val="1"/>
        <charset val="204"/>
      </rPr>
      <t>Оказание поддержки гражданам и их объединениям, участвующим в охране общественного порядка на  территории Елизовского городского поселения</t>
    </r>
  </si>
  <si>
    <r>
      <t>Задача 2:</t>
    </r>
    <r>
      <rPr>
        <sz val="12"/>
        <color rgb="FF000000"/>
        <rFont val="Times New Roman"/>
        <family val="1"/>
        <charset val="204"/>
      </rPr>
      <t xml:space="preserve"> Совершенствование контроля за соблюдением законодательства в сфере безопасности и организация безопасного дорожного движения</t>
    </r>
  </si>
  <si>
    <r>
      <t>Задача 3:</t>
    </r>
    <r>
      <rPr>
        <sz val="12"/>
        <color rgb="FF000000"/>
        <rFont val="Times New Roman"/>
        <family val="1"/>
        <charset val="204"/>
      </rPr>
      <t>Профилактика правонарушений в общественных местах и на улицах, включая построение комплексной системы «Безопасный город»</t>
    </r>
  </si>
  <si>
    <r>
      <t>Подпрограмма 2</t>
    </r>
    <r>
      <rPr>
        <sz val="12"/>
        <color rgb="FF000000"/>
        <rFont val="Times New Roman"/>
        <family val="1"/>
        <charset val="204"/>
      </rPr>
      <t>«Профилактика терроризма и экстремизма в Елизовском городском поселении»</t>
    </r>
  </si>
  <si>
    <r>
      <t>Задача 4:</t>
    </r>
    <r>
      <rPr>
        <sz val="12"/>
        <color rgb="FF000000"/>
        <rFont val="Times New Roman"/>
        <family val="1"/>
        <charset val="204"/>
      </rPr>
      <t>Проведение информационно – пропагандистской работы, направленной на формирование негативного отношения населения Елизовского городского поселения к проявлениям террористической и экстремистской идеологии, оказание поддержки гражданам и их объединениям, участвующим в охране общественного порядка на  территории Елизовского городского поселения</t>
    </r>
  </si>
  <si>
    <t xml:space="preserve">Подпрограмма 1 «Профилактика  
правонарушений, преступлений и повышение безопасности  дорожного движения в Елизовском городском поселении»      
</t>
  </si>
  <si>
    <t>2024 год</t>
  </si>
  <si>
    <t>Целевые показатели (индикаторы) эффективности реализации Программы «Профилактика правонарушений, терроризма, экстремизма, наркомании и алкоголизма в Елизовском городском поселении»</t>
  </si>
  <si>
    <t>0,00000</t>
  </si>
  <si>
    <t>Нанесение дорожной разметки на дорогах и улицах Елизовского городского поселения</t>
  </si>
  <si>
    <t>2020-2024 гг</t>
  </si>
  <si>
    <t>».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</si>
</sst>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00_р_.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 wrapText="1"/>
    </xf>
    <xf numFmtId="0" fontId="1" fillId="2" borderId="8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wrapText="1"/>
    </xf>
    <xf numFmtId="165" fontId="1" fillId="0" borderId="0" xfId="0" applyNumberFormat="1" applyFont="1" applyFill="1"/>
    <xf numFmtId="164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left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165" fontId="3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0" xfId="0" applyFont="1" applyFill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>
      <alignment horizontal="center" vertical="center"/>
    </xf>
    <xf numFmtId="164" fontId="1" fillId="0" borderId="3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workbookViewId="0">
      <selection activeCell="B16" sqref="B16:B18"/>
    </sheetView>
  </sheetViews>
  <sheetFormatPr defaultRowHeight="12.75"/>
  <cols>
    <col min="2" max="2" width="36.5703125" customWidth="1"/>
    <col min="3" max="3" width="19.85546875" customWidth="1"/>
    <col min="4" max="4" width="18.42578125" customWidth="1"/>
    <col min="5" max="9" width="15.5703125" customWidth="1"/>
  </cols>
  <sheetData>
    <row r="1" spans="1:9" ht="13.35" customHeight="1">
      <c r="E1" s="79" t="s">
        <v>59</v>
      </c>
      <c r="F1" s="79"/>
      <c r="G1" s="79"/>
      <c r="H1" s="79"/>
      <c r="I1" s="79"/>
    </row>
    <row r="2" spans="1:9" ht="15" customHeight="1">
      <c r="A2" s="1"/>
      <c r="B2" s="1"/>
      <c r="C2" s="1"/>
      <c r="D2" s="2"/>
      <c r="E2" s="79"/>
      <c r="F2" s="79"/>
      <c r="G2" s="79"/>
      <c r="H2" s="79"/>
      <c r="I2" s="79"/>
    </row>
    <row r="3" spans="1:9" ht="15" customHeight="1">
      <c r="A3" s="1"/>
      <c r="B3" s="1"/>
      <c r="C3" s="3"/>
      <c r="D3" s="3"/>
      <c r="E3" s="79"/>
      <c r="F3" s="79"/>
      <c r="G3" s="79"/>
      <c r="H3" s="79"/>
      <c r="I3" s="79"/>
    </row>
    <row r="4" spans="1:9" ht="33.75" customHeight="1">
      <c r="A4" s="1"/>
      <c r="B4" s="1"/>
      <c r="C4" s="1"/>
      <c r="D4" s="1"/>
      <c r="E4" s="79"/>
      <c r="F4" s="79"/>
      <c r="G4" s="79"/>
      <c r="H4" s="79"/>
      <c r="I4" s="79"/>
    </row>
    <row r="5" spans="1:9" ht="15">
      <c r="A5" s="1"/>
      <c r="B5" s="1"/>
      <c r="C5" s="1"/>
      <c r="D5" s="1"/>
      <c r="E5" s="1"/>
      <c r="F5" s="6"/>
      <c r="G5" s="6"/>
      <c r="H5" s="6"/>
    </row>
    <row r="6" spans="1:9" ht="45" customHeight="1">
      <c r="A6" s="80" t="s">
        <v>76</v>
      </c>
      <c r="B6" s="80"/>
      <c r="C6" s="80"/>
      <c r="D6" s="80"/>
      <c r="E6" s="80"/>
      <c r="F6" s="80"/>
      <c r="G6" s="80"/>
      <c r="H6" s="80"/>
      <c r="I6" s="80"/>
    </row>
    <row r="7" spans="1:9" ht="15">
      <c r="A7" s="7"/>
      <c r="B7" s="7"/>
      <c r="C7" s="7"/>
      <c r="D7" s="7"/>
      <c r="E7" s="7"/>
      <c r="F7" s="7"/>
      <c r="G7" s="7"/>
      <c r="I7" s="10" t="s">
        <v>55</v>
      </c>
    </row>
    <row r="8" spans="1:9" ht="15">
      <c r="A8" s="75" t="s">
        <v>4</v>
      </c>
      <c r="B8" s="75" t="s">
        <v>0</v>
      </c>
      <c r="C8" s="75" t="s">
        <v>11</v>
      </c>
      <c r="D8" s="75" t="s">
        <v>56</v>
      </c>
      <c r="E8" s="76" t="s">
        <v>48</v>
      </c>
      <c r="F8" s="77"/>
      <c r="G8" s="77"/>
      <c r="H8" s="77"/>
      <c r="I8" s="78"/>
    </row>
    <row r="9" spans="1:9" ht="36.75" customHeight="1">
      <c r="A9" s="75"/>
      <c r="B9" s="75"/>
      <c r="C9" s="75"/>
      <c r="D9" s="75"/>
      <c r="E9" s="4">
        <v>2020</v>
      </c>
      <c r="F9" s="4">
        <v>2021</v>
      </c>
      <c r="G9" s="4">
        <v>2022</v>
      </c>
      <c r="H9" s="4">
        <v>2023</v>
      </c>
      <c r="I9" s="15">
        <v>2024</v>
      </c>
    </row>
    <row r="10" spans="1:9" ht="25.5" customHeight="1">
      <c r="A10" s="72">
        <v>1</v>
      </c>
      <c r="B10" s="81" t="s">
        <v>60</v>
      </c>
      <c r="C10" s="5" t="s">
        <v>10</v>
      </c>
      <c r="D10" s="8">
        <f>SUM(E10:I10)</f>
        <v>31654.729890000002</v>
      </c>
      <c r="E10" s="8">
        <f>SUM(E11:E12)</f>
        <v>5082.6312799999996</v>
      </c>
      <c r="F10" s="8">
        <f>SUM(F11:F12)</f>
        <v>6907.17958</v>
      </c>
      <c r="G10" s="8">
        <f>SUM(G11:G12)</f>
        <v>5270.3990299999996</v>
      </c>
      <c r="H10" s="8">
        <f>SUM(H11:H12)</f>
        <v>5371.76</v>
      </c>
      <c r="I10" s="8">
        <f>SUM(I11:I12)</f>
        <v>9022.76</v>
      </c>
    </row>
    <row r="11" spans="1:9" ht="23.1" customHeight="1">
      <c r="A11" s="72"/>
      <c r="B11" s="81"/>
      <c r="C11" s="5" t="s">
        <v>57</v>
      </c>
      <c r="D11" s="9">
        <f t="shared" ref="D11:D18" si="0">SUM(E11:I11)</f>
        <v>1665.67903</v>
      </c>
      <c r="E11" s="9">
        <f t="shared" ref="E11:H12" si="1">E14+E17</f>
        <v>478.30189000000001</v>
      </c>
      <c r="F11" s="9">
        <f t="shared" si="1"/>
        <v>242.85714000000002</v>
      </c>
      <c r="G11" s="9">
        <f t="shared" si="1"/>
        <v>310</v>
      </c>
      <c r="H11" s="9">
        <f t="shared" si="1"/>
        <v>341.76</v>
      </c>
      <c r="I11" s="9">
        <f t="shared" ref="I11" si="2">I14+I17</f>
        <v>292.76</v>
      </c>
    </row>
    <row r="12" spans="1:9" ht="23.1" customHeight="1">
      <c r="A12" s="72"/>
      <c r="B12" s="81"/>
      <c r="C12" s="5" t="s">
        <v>58</v>
      </c>
      <c r="D12" s="9">
        <f t="shared" si="0"/>
        <v>29989.050859999999</v>
      </c>
      <c r="E12" s="9">
        <f t="shared" si="1"/>
        <v>4604.3293899999999</v>
      </c>
      <c r="F12" s="9">
        <f t="shared" si="1"/>
        <v>6664.3224399999999</v>
      </c>
      <c r="G12" s="9">
        <f t="shared" si="1"/>
        <v>4960.3990299999996</v>
      </c>
      <c r="H12" s="9">
        <f t="shared" si="1"/>
        <v>5030</v>
      </c>
      <c r="I12" s="9">
        <f t="shared" ref="I12" si="3">I15+I18</f>
        <v>8730</v>
      </c>
    </row>
    <row r="13" spans="1:9" ht="33" customHeight="1">
      <c r="A13" s="72" t="s">
        <v>3</v>
      </c>
      <c r="B13" s="73" t="s">
        <v>61</v>
      </c>
      <c r="C13" s="5" t="s">
        <v>10</v>
      </c>
      <c r="D13" s="8">
        <f t="shared" si="0"/>
        <v>31504.729890000002</v>
      </c>
      <c r="E13" s="8">
        <f>SUM(E14:E15)</f>
        <v>5052.6312799999996</v>
      </c>
      <c r="F13" s="8">
        <f>SUM(F14:F15)</f>
        <v>6877.17958</v>
      </c>
      <c r="G13" s="8">
        <f>SUM(G14:G15)</f>
        <v>5240.3990299999996</v>
      </c>
      <c r="H13" s="8">
        <f>SUM(H14:H15)</f>
        <v>5341.76</v>
      </c>
      <c r="I13" s="8">
        <f>SUM(I14:I15)</f>
        <v>8992.76</v>
      </c>
    </row>
    <row r="14" spans="1:9" ht="23.1" customHeight="1">
      <c r="A14" s="72"/>
      <c r="B14" s="73"/>
      <c r="C14" s="5" t="s">
        <v>57</v>
      </c>
      <c r="D14" s="9">
        <f t="shared" si="0"/>
        <v>1665.67903</v>
      </c>
      <c r="E14" s="9">
        <f>'Приложение 2,3'!H8</f>
        <v>478.30189000000001</v>
      </c>
      <c r="F14" s="9">
        <f>'Приложение 2,3'!I8</f>
        <v>242.85714000000002</v>
      </c>
      <c r="G14" s="9">
        <f>'Приложение 2,3'!J8</f>
        <v>310</v>
      </c>
      <c r="H14" s="9">
        <f>'Приложение 2,3'!K8</f>
        <v>341.76</v>
      </c>
      <c r="I14" s="9">
        <f>'Приложение 2,3'!L8</f>
        <v>292.76</v>
      </c>
    </row>
    <row r="15" spans="1:9" ht="23.1" customHeight="1">
      <c r="A15" s="72"/>
      <c r="B15" s="73"/>
      <c r="C15" s="5" t="s">
        <v>58</v>
      </c>
      <c r="D15" s="9">
        <f t="shared" si="0"/>
        <v>29839.050859999999</v>
      </c>
      <c r="E15" s="9">
        <f>'Приложение 2,3'!H9</f>
        <v>4574.3293899999999</v>
      </c>
      <c r="F15" s="9">
        <f>'Приложение 2,3'!I9</f>
        <v>6634.3224399999999</v>
      </c>
      <c r="G15" s="9">
        <f>'Приложение 2,3'!J9</f>
        <v>4930.3990299999996</v>
      </c>
      <c r="H15" s="9">
        <f>'Приложение 2,3'!K9</f>
        <v>5000</v>
      </c>
      <c r="I15" s="9">
        <f>'Приложение 2,3'!L9</f>
        <v>8700</v>
      </c>
    </row>
    <row r="16" spans="1:9" ht="23.1" customHeight="1">
      <c r="A16" s="72" t="s">
        <v>27</v>
      </c>
      <c r="B16" s="74" t="s">
        <v>62</v>
      </c>
      <c r="C16" s="5" t="s">
        <v>10</v>
      </c>
      <c r="D16" s="8">
        <f t="shared" si="0"/>
        <v>150</v>
      </c>
      <c r="E16" s="8">
        <f>SUM(E17:E18)</f>
        <v>30</v>
      </c>
      <c r="F16" s="8">
        <f>SUM(F17:F18)</f>
        <v>30</v>
      </c>
      <c r="G16" s="8">
        <f>SUM(G17:G18)</f>
        <v>30</v>
      </c>
      <c r="H16" s="8">
        <f>SUM(H17:H18)</f>
        <v>30</v>
      </c>
      <c r="I16" s="8">
        <f>SUM(I17:I18)</f>
        <v>30</v>
      </c>
    </row>
    <row r="17" spans="1:9" ht="23.1" customHeight="1">
      <c r="A17" s="72"/>
      <c r="B17" s="74"/>
      <c r="C17" s="5" t="s">
        <v>57</v>
      </c>
      <c r="D17" s="9">
        <f t="shared" si="0"/>
        <v>0</v>
      </c>
      <c r="E17" s="9">
        <v>0</v>
      </c>
      <c r="F17" s="9">
        <v>0</v>
      </c>
      <c r="G17" s="9">
        <v>0</v>
      </c>
      <c r="H17" s="9">
        <v>0</v>
      </c>
      <c r="I17" s="16" t="s">
        <v>90</v>
      </c>
    </row>
    <row r="18" spans="1:9" ht="23.1" customHeight="1">
      <c r="A18" s="72"/>
      <c r="B18" s="74"/>
      <c r="C18" s="5" t="s">
        <v>58</v>
      </c>
      <c r="D18" s="9">
        <f t="shared" si="0"/>
        <v>150</v>
      </c>
      <c r="E18" s="9">
        <f>'Приложение 2,3'!H103</f>
        <v>30</v>
      </c>
      <c r="F18" s="9">
        <f>'Приложение 2,3'!I100</f>
        <v>30</v>
      </c>
      <c r="G18" s="9">
        <f>'Приложение 2,3'!J100</f>
        <v>30</v>
      </c>
      <c r="H18" s="9">
        <f>'Приложение 2,3'!K100</f>
        <v>30</v>
      </c>
      <c r="I18" s="9">
        <f>'Приложение 2,3'!L100</f>
        <v>30</v>
      </c>
    </row>
    <row r="19" spans="1:9" ht="15">
      <c r="A19" s="1"/>
      <c r="B19" s="1"/>
      <c r="C19" s="1"/>
      <c r="D19" s="1"/>
      <c r="E19" s="1"/>
      <c r="F19" s="1"/>
      <c r="G19" s="1"/>
      <c r="H19" s="1"/>
    </row>
    <row r="20" spans="1:9" ht="15">
      <c r="A20" s="1"/>
      <c r="B20" s="1"/>
      <c r="C20" s="1"/>
      <c r="D20" s="1"/>
      <c r="E20" s="1"/>
      <c r="F20" s="1"/>
      <c r="G20" s="1"/>
      <c r="H20" s="1"/>
    </row>
    <row r="21" spans="1:9" ht="15">
      <c r="A21" s="1"/>
      <c r="B21" s="1"/>
      <c r="C21" s="1"/>
      <c r="D21" s="1"/>
      <c r="E21" s="1"/>
      <c r="F21" s="1"/>
      <c r="G21" s="1"/>
      <c r="H21" s="1"/>
    </row>
  </sheetData>
  <mergeCells count="13">
    <mergeCell ref="E8:I8"/>
    <mergeCell ref="E1:I4"/>
    <mergeCell ref="A6:I6"/>
    <mergeCell ref="D8:D9"/>
    <mergeCell ref="A10:A12"/>
    <mergeCell ref="B10:B12"/>
    <mergeCell ref="C8:C9"/>
    <mergeCell ref="A13:A15"/>
    <mergeCell ref="B13:B15"/>
    <mergeCell ref="A16:A18"/>
    <mergeCell ref="B16:B18"/>
    <mergeCell ref="A8:A9"/>
    <mergeCell ref="B8:B9"/>
  </mergeCells>
  <pageMargins left="0.70866141732283472" right="0" top="0.74803149606299213" bottom="0.74803149606299213" header="0.31496062992125984" footer="0.31496062992125984"/>
  <pageSetup paperSize="9" scale="86" firstPageNumber="21" orientation="landscape" useFirstPageNumber="1" r:id="rId1"/>
  <colBreaks count="1" manualBreakCount="1">
    <brk id="9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118"/>
  <sheetViews>
    <sheetView tabSelected="1" view="pageBreakPreview" zoomScaleSheetLayoutView="100" workbookViewId="0">
      <selection activeCell="J13" sqref="J13"/>
    </sheetView>
  </sheetViews>
  <sheetFormatPr defaultColWidth="8.85546875" defaultRowHeight="12.75"/>
  <cols>
    <col min="1" max="1" width="5.42578125" style="13" customWidth="1"/>
    <col min="2" max="2" width="40.28515625" style="13" customWidth="1"/>
    <col min="3" max="3" width="7" style="13" customWidth="1"/>
    <col min="4" max="4" width="6.42578125" style="13" customWidth="1"/>
    <col min="5" max="5" width="7.28515625" style="13" customWidth="1"/>
    <col min="6" max="6" width="15.42578125" style="13" customWidth="1"/>
    <col min="7" max="7" width="15.5703125" style="34" customWidth="1"/>
    <col min="8" max="8" width="12.5703125" style="19" customWidth="1"/>
    <col min="9" max="9" width="14.140625" style="19" customWidth="1"/>
    <col min="10" max="10" width="14.42578125" style="19" customWidth="1"/>
    <col min="11" max="12" width="12.85546875" style="19" customWidth="1"/>
    <col min="13" max="13" width="21.85546875" style="13" customWidth="1"/>
    <col min="14" max="15" width="13.28515625" style="13" customWidth="1"/>
    <col min="16" max="16" width="12.5703125" style="13" customWidth="1"/>
    <col min="17" max="17" width="11.5703125" style="13" customWidth="1"/>
    <col min="18" max="19" width="10.7109375" style="13" bestFit="1" customWidth="1"/>
    <col min="20" max="16384" width="8.85546875" style="13"/>
  </cols>
  <sheetData>
    <row r="1" spans="1:19" ht="35.450000000000003" customHeight="1">
      <c r="A1" s="36"/>
      <c r="B1" s="36"/>
      <c r="C1" s="36"/>
      <c r="D1" s="36"/>
      <c r="E1" s="36"/>
      <c r="F1" s="157" t="s">
        <v>53</v>
      </c>
      <c r="G1" s="157"/>
      <c r="H1" s="157"/>
      <c r="I1" s="158"/>
      <c r="J1" s="158"/>
      <c r="K1" s="158"/>
      <c r="L1" s="158"/>
      <c r="M1" s="158"/>
      <c r="N1" s="37"/>
      <c r="O1" s="37"/>
      <c r="P1" s="37"/>
      <c r="Q1" s="37"/>
      <c r="R1" s="37"/>
      <c r="S1" s="37"/>
    </row>
    <row r="2" spans="1:19" ht="47.45" customHeight="1">
      <c r="A2" s="155" t="s">
        <v>77</v>
      </c>
      <c r="B2" s="155"/>
      <c r="C2" s="155"/>
      <c r="D2" s="155"/>
      <c r="E2" s="155"/>
      <c r="F2" s="155"/>
      <c r="G2" s="155"/>
      <c r="H2" s="155"/>
      <c r="I2" s="156"/>
      <c r="J2" s="156"/>
      <c r="K2" s="156"/>
      <c r="L2" s="156"/>
      <c r="M2" s="156"/>
      <c r="N2" s="37"/>
      <c r="O2" s="37"/>
      <c r="P2" s="37"/>
      <c r="Q2" s="37"/>
      <c r="R2" s="37"/>
      <c r="S2" s="37"/>
    </row>
    <row r="3" spans="1:19" ht="13.7" customHeight="1">
      <c r="A3" s="35"/>
      <c r="B3" s="35"/>
      <c r="C3" s="35"/>
      <c r="D3" s="35"/>
      <c r="E3" s="35"/>
      <c r="F3" s="35"/>
      <c r="G3" s="35"/>
      <c r="H3" s="35"/>
      <c r="I3" s="38"/>
      <c r="J3" s="38"/>
      <c r="K3" s="38"/>
      <c r="L3" s="38"/>
      <c r="M3" s="39" t="s">
        <v>55</v>
      </c>
      <c r="N3" s="40"/>
      <c r="O3" s="37"/>
      <c r="P3" s="37"/>
      <c r="Q3" s="37"/>
      <c r="R3" s="37"/>
      <c r="S3" s="37"/>
    </row>
    <row r="4" spans="1:19" ht="18.600000000000001" customHeight="1">
      <c r="A4" s="169" t="s">
        <v>4</v>
      </c>
      <c r="B4" s="133" t="s">
        <v>0</v>
      </c>
      <c r="C4" s="164" t="s">
        <v>21</v>
      </c>
      <c r="D4" s="164"/>
      <c r="E4" s="133" t="s">
        <v>1</v>
      </c>
      <c r="F4" s="133" t="s">
        <v>11</v>
      </c>
      <c r="G4" s="168" t="s">
        <v>47</v>
      </c>
      <c r="H4" s="165" t="s">
        <v>48</v>
      </c>
      <c r="I4" s="166"/>
      <c r="J4" s="166"/>
      <c r="K4" s="166"/>
      <c r="L4" s="167"/>
      <c r="M4" s="133" t="s">
        <v>12</v>
      </c>
      <c r="N4" s="40"/>
      <c r="O4" s="40"/>
      <c r="P4" s="37"/>
      <c r="Q4" s="37"/>
      <c r="R4" s="37"/>
      <c r="S4" s="37"/>
    </row>
    <row r="5" spans="1:19" ht="18.600000000000001" customHeight="1">
      <c r="A5" s="169"/>
      <c r="B5" s="133"/>
      <c r="C5" s="164"/>
      <c r="D5" s="164"/>
      <c r="E5" s="133"/>
      <c r="F5" s="133"/>
      <c r="G5" s="168"/>
      <c r="H5" s="150">
        <v>2020</v>
      </c>
      <c r="I5" s="150">
        <v>2021</v>
      </c>
      <c r="J5" s="150">
        <v>2022</v>
      </c>
      <c r="K5" s="151">
        <v>2023</v>
      </c>
      <c r="L5" s="151">
        <v>2024</v>
      </c>
      <c r="M5" s="133"/>
      <c r="N5" s="41"/>
      <c r="O5" s="41"/>
      <c r="P5" s="37"/>
      <c r="Q5" s="37"/>
      <c r="R5" s="37"/>
      <c r="S5" s="37"/>
    </row>
    <row r="6" spans="1:19" ht="15" customHeight="1">
      <c r="A6" s="169"/>
      <c r="B6" s="133"/>
      <c r="C6" s="42" t="s">
        <v>22</v>
      </c>
      <c r="D6" s="42" t="s">
        <v>23</v>
      </c>
      <c r="E6" s="133"/>
      <c r="F6" s="133"/>
      <c r="G6" s="168"/>
      <c r="H6" s="150"/>
      <c r="I6" s="150"/>
      <c r="J6" s="150"/>
      <c r="K6" s="152"/>
      <c r="L6" s="152"/>
      <c r="M6" s="133"/>
      <c r="N6" s="37"/>
      <c r="O6" s="37"/>
      <c r="P6" s="37"/>
      <c r="Q6" s="37"/>
      <c r="R6" s="37"/>
      <c r="S6" s="37"/>
    </row>
    <row r="7" spans="1:19" ht="27.75" customHeight="1">
      <c r="A7" s="159" t="s">
        <v>2</v>
      </c>
      <c r="B7" s="86" t="s">
        <v>87</v>
      </c>
      <c r="C7" s="133" t="s">
        <v>15</v>
      </c>
      <c r="D7" s="133" t="s">
        <v>15</v>
      </c>
      <c r="E7" s="145" t="s">
        <v>92</v>
      </c>
      <c r="F7" s="43" t="s">
        <v>10</v>
      </c>
      <c r="G7" s="44">
        <f>SUM(H7:L7)</f>
        <v>31504.729890000002</v>
      </c>
      <c r="H7" s="44">
        <f>H8+H9</f>
        <v>5052.6312799999996</v>
      </c>
      <c r="I7" s="44">
        <f>I8+I9</f>
        <v>6877.17958</v>
      </c>
      <c r="J7" s="44">
        <f>J8+J9</f>
        <v>5240.3990299999996</v>
      </c>
      <c r="K7" s="44">
        <f>K8+K9</f>
        <v>5341.76</v>
      </c>
      <c r="L7" s="44">
        <f>L8+L9</f>
        <v>8992.76</v>
      </c>
      <c r="M7" s="161" t="s">
        <v>15</v>
      </c>
      <c r="N7" s="41"/>
      <c r="O7" s="37"/>
      <c r="P7" s="37"/>
      <c r="Q7" s="37"/>
      <c r="R7" s="37"/>
      <c r="S7" s="37"/>
    </row>
    <row r="8" spans="1:19" ht="27.75" customHeight="1">
      <c r="A8" s="159"/>
      <c r="B8" s="86"/>
      <c r="C8" s="133"/>
      <c r="D8" s="133"/>
      <c r="E8" s="146"/>
      <c r="F8" s="43" t="s">
        <v>13</v>
      </c>
      <c r="G8" s="44">
        <f t="shared" ref="G8:G15" si="0">SUM(H8:L8)</f>
        <v>1665.67903</v>
      </c>
      <c r="H8" s="44">
        <f t="shared" ref="H8:L9" si="1">H11+H24</f>
        <v>478.30189000000001</v>
      </c>
      <c r="I8" s="44">
        <f t="shared" si="1"/>
        <v>242.85714000000002</v>
      </c>
      <c r="J8" s="44">
        <f>J11+J24</f>
        <v>310</v>
      </c>
      <c r="K8" s="44">
        <f t="shared" si="1"/>
        <v>341.76</v>
      </c>
      <c r="L8" s="44">
        <f t="shared" si="1"/>
        <v>292.76</v>
      </c>
      <c r="M8" s="161"/>
      <c r="N8" s="41"/>
      <c r="O8" s="37"/>
      <c r="P8" s="37"/>
      <c r="Q8" s="37"/>
      <c r="R8" s="37"/>
      <c r="S8" s="37"/>
    </row>
    <row r="9" spans="1:19" ht="27.75" customHeight="1" thickBot="1">
      <c r="A9" s="160"/>
      <c r="B9" s="144"/>
      <c r="C9" s="111"/>
      <c r="D9" s="111"/>
      <c r="E9" s="146"/>
      <c r="F9" s="45" t="s">
        <v>14</v>
      </c>
      <c r="G9" s="46">
        <f t="shared" si="0"/>
        <v>29839.050859999999</v>
      </c>
      <c r="H9" s="46">
        <f t="shared" si="1"/>
        <v>4574.3293899999999</v>
      </c>
      <c r="I9" s="46">
        <f>I12+I25</f>
        <v>6634.3224399999999</v>
      </c>
      <c r="J9" s="46">
        <f>J12+J25</f>
        <v>4930.3990299999996</v>
      </c>
      <c r="K9" s="46">
        <f>K12+K25</f>
        <v>5000</v>
      </c>
      <c r="L9" s="46">
        <f>L12+L25</f>
        <v>8700</v>
      </c>
      <c r="M9" s="162"/>
      <c r="N9" s="41"/>
      <c r="O9" s="41"/>
      <c r="P9" s="37"/>
      <c r="Q9" s="37"/>
      <c r="R9" s="37"/>
      <c r="S9" s="37"/>
    </row>
    <row r="10" spans="1:19" ht="22.5" customHeight="1">
      <c r="A10" s="83" t="s">
        <v>3</v>
      </c>
      <c r="B10" s="85" t="s">
        <v>52</v>
      </c>
      <c r="C10" s="163" t="s">
        <v>15</v>
      </c>
      <c r="D10" s="163" t="s">
        <v>15</v>
      </c>
      <c r="E10" s="148" t="s">
        <v>92</v>
      </c>
      <c r="F10" s="47" t="s">
        <v>10</v>
      </c>
      <c r="G10" s="48">
        <f t="shared" si="0"/>
        <v>1500</v>
      </c>
      <c r="H10" s="48">
        <f>H12+H11</f>
        <v>300</v>
      </c>
      <c r="I10" s="48">
        <f>I12+I11</f>
        <v>300</v>
      </c>
      <c r="J10" s="48">
        <f>J12+J11</f>
        <v>300</v>
      </c>
      <c r="K10" s="48">
        <f>K12+K11</f>
        <v>300</v>
      </c>
      <c r="L10" s="48">
        <f>L12+L11</f>
        <v>300</v>
      </c>
      <c r="M10" s="153" t="s">
        <v>16</v>
      </c>
      <c r="N10" s="37"/>
      <c r="O10" s="37"/>
      <c r="P10" s="37"/>
      <c r="Q10" s="37"/>
      <c r="R10" s="37"/>
      <c r="S10" s="37"/>
    </row>
    <row r="11" spans="1:19" ht="22.5" customHeight="1">
      <c r="A11" s="84"/>
      <c r="B11" s="86"/>
      <c r="C11" s="133"/>
      <c r="D11" s="133"/>
      <c r="E11" s="146"/>
      <c r="F11" s="43" t="s">
        <v>13</v>
      </c>
      <c r="G11" s="44">
        <f t="shared" si="0"/>
        <v>750</v>
      </c>
      <c r="H11" s="44">
        <f t="shared" ref="H11:K12" si="2">H14+H19</f>
        <v>150</v>
      </c>
      <c r="I11" s="44">
        <f t="shared" si="2"/>
        <v>150</v>
      </c>
      <c r="J11" s="44">
        <f t="shared" si="2"/>
        <v>150</v>
      </c>
      <c r="K11" s="44">
        <f t="shared" si="2"/>
        <v>150</v>
      </c>
      <c r="L11" s="44">
        <f t="shared" ref="L11" si="3">L14+L19</f>
        <v>150</v>
      </c>
      <c r="M11" s="154"/>
      <c r="N11" s="40"/>
      <c r="O11" s="37"/>
      <c r="P11" s="40"/>
      <c r="Q11" s="37"/>
      <c r="R11" s="40"/>
      <c r="S11" s="37"/>
    </row>
    <row r="12" spans="1:19" ht="22.5" customHeight="1">
      <c r="A12" s="84"/>
      <c r="B12" s="86"/>
      <c r="C12" s="133"/>
      <c r="D12" s="133"/>
      <c r="E12" s="149"/>
      <c r="F12" s="43" t="s">
        <v>14</v>
      </c>
      <c r="G12" s="44">
        <f t="shared" si="0"/>
        <v>750</v>
      </c>
      <c r="H12" s="44">
        <f t="shared" si="2"/>
        <v>150</v>
      </c>
      <c r="I12" s="44">
        <f t="shared" si="2"/>
        <v>150</v>
      </c>
      <c r="J12" s="44">
        <f t="shared" si="2"/>
        <v>150</v>
      </c>
      <c r="K12" s="44">
        <f t="shared" si="2"/>
        <v>150</v>
      </c>
      <c r="L12" s="44">
        <f t="shared" ref="L12" si="4">L15+L20</f>
        <v>150</v>
      </c>
      <c r="M12" s="154"/>
      <c r="N12" s="41"/>
      <c r="O12" s="40"/>
      <c r="P12" s="41"/>
      <c r="Q12" s="41"/>
      <c r="R12" s="41"/>
      <c r="S12" s="41"/>
    </row>
    <row r="13" spans="1:19" ht="16.350000000000001" customHeight="1">
      <c r="A13" s="122" t="s">
        <v>24</v>
      </c>
      <c r="B13" s="108" t="s">
        <v>18</v>
      </c>
      <c r="C13" s="111" t="s">
        <v>28</v>
      </c>
      <c r="D13" s="42">
        <v>21</v>
      </c>
      <c r="E13" s="49">
        <v>2020</v>
      </c>
      <c r="F13" s="50" t="s">
        <v>10</v>
      </c>
      <c r="G13" s="44">
        <f t="shared" si="0"/>
        <v>1270</v>
      </c>
      <c r="H13" s="51">
        <f>H14+H15</f>
        <v>290</v>
      </c>
      <c r="I13" s="51">
        <f>I14+I15</f>
        <v>290</v>
      </c>
      <c r="J13" s="51">
        <f>J14+J15</f>
        <v>300</v>
      </c>
      <c r="K13" s="52">
        <f>K14+K15</f>
        <v>195</v>
      </c>
      <c r="L13" s="52">
        <f>L14+L15</f>
        <v>195</v>
      </c>
      <c r="M13" s="125" t="s">
        <v>16</v>
      </c>
      <c r="N13" s="41"/>
      <c r="O13" s="40"/>
      <c r="P13" s="40"/>
      <c r="Q13" s="40"/>
      <c r="R13" s="40"/>
      <c r="S13" s="40"/>
    </row>
    <row r="14" spans="1:19" ht="16.350000000000001" customHeight="1">
      <c r="A14" s="123"/>
      <c r="B14" s="109"/>
      <c r="C14" s="112"/>
      <c r="D14" s="42">
        <v>20</v>
      </c>
      <c r="E14" s="49">
        <v>2021</v>
      </c>
      <c r="F14" s="53" t="s">
        <v>13</v>
      </c>
      <c r="G14" s="44">
        <f t="shared" si="0"/>
        <v>730</v>
      </c>
      <c r="H14" s="54">
        <v>145</v>
      </c>
      <c r="I14" s="54">
        <v>145</v>
      </c>
      <c r="J14" s="54">
        <v>150</v>
      </c>
      <c r="K14" s="55">
        <v>145</v>
      </c>
      <c r="L14" s="55">
        <v>145</v>
      </c>
      <c r="M14" s="126"/>
      <c r="N14" s="37"/>
      <c r="O14" s="37"/>
      <c r="P14" s="37"/>
      <c r="Q14" s="37"/>
      <c r="R14" s="37"/>
      <c r="S14" s="37"/>
    </row>
    <row r="15" spans="1:19" ht="16.350000000000001" customHeight="1">
      <c r="A15" s="123"/>
      <c r="B15" s="109"/>
      <c r="C15" s="112"/>
      <c r="D15" s="42">
        <v>20</v>
      </c>
      <c r="E15" s="49">
        <v>2022</v>
      </c>
      <c r="F15" s="53" t="s">
        <v>14</v>
      </c>
      <c r="G15" s="44">
        <f t="shared" si="0"/>
        <v>540</v>
      </c>
      <c r="H15" s="54">
        <v>145</v>
      </c>
      <c r="I15" s="54">
        <v>145</v>
      </c>
      <c r="J15" s="54">
        <v>150</v>
      </c>
      <c r="K15" s="55">
        <v>50</v>
      </c>
      <c r="L15" s="55">
        <v>50</v>
      </c>
      <c r="M15" s="126"/>
      <c r="N15" s="37"/>
      <c r="O15" s="37"/>
      <c r="P15" s="37"/>
      <c r="Q15" s="41"/>
      <c r="R15" s="37"/>
      <c r="S15" s="37"/>
    </row>
    <row r="16" spans="1:19" ht="16.350000000000001" customHeight="1">
      <c r="A16" s="123"/>
      <c r="B16" s="109"/>
      <c r="C16" s="112"/>
      <c r="D16" s="42">
        <v>20</v>
      </c>
      <c r="E16" s="49">
        <v>2023</v>
      </c>
      <c r="F16" s="138"/>
      <c r="G16" s="139"/>
      <c r="H16" s="139"/>
      <c r="I16" s="139"/>
      <c r="J16" s="139"/>
      <c r="K16" s="139"/>
      <c r="L16" s="140"/>
      <c r="M16" s="126"/>
      <c r="N16" s="37"/>
      <c r="O16" s="37"/>
      <c r="P16" s="37"/>
      <c r="Q16" s="41"/>
      <c r="R16" s="37"/>
      <c r="S16" s="37"/>
    </row>
    <row r="17" spans="1:19" ht="16.350000000000001" customHeight="1">
      <c r="A17" s="124"/>
      <c r="B17" s="110"/>
      <c r="C17" s="113"/>
      <c r="D17" s="42">
        <v>20</v>
      </c>
      <c r="E17" s="49">
        <v>2024</v>
      </c>
      <c r="F17" s="141"/>
      <c r="G17" s="142"/>
      <c r="H17" s="142"/>
      <c r="I17" s="142"/>
      <c r="J17" s="142"/>
      <c r="K17" s="142"/>
      <c r="L17" s="143"/>
      <c r="M17" s="127"/>
      <c r="N17" s="41"/>
      <c r="O17" s="37"/>
      <c r="P17" s="37"/>
      <c r="Q17" s="41"/>
      <c r="R17" s="37"/>
      <c r="S17" s="37"/>
    </row>
    <row r="18" spans="1:19" ht="13.7" customHeight="1">
      <c r="A18" s="122" t="s">
        <v>25</v>
      </c>
      <c r="B18" s="108" t="s">
        <v>26</v>
      </c>
      <c r="C18" s="111" t="s">
        <v>28</v>
      </c>
      <c r="D18" s="42">
        <v>8</v>
      </c>
      <c r="E18" s="49">
        <v>2020</v>
      </c>
      <c r="F18" s="53" t="s">
        <v>10</v>
      </c>
      <c r="G18" s="51">
        <f>SUM(H18:L18)</f>
        <v>230</v>
      </c>
      <c r="H18" s="51">
        <f t="shared" ref="H18:L18" si="5">H19+H20</f>
        <v>10</v>
      </c>
      <c r="I18" s="51">
        <f t="shared" si="5"/>
        <v>10</v>
      </c>
      <c r="J18" s="51">
        <f t="shared" si="5"/>
        <v>0</v>
      </c>
      <c r="K18" s="52">
        <f>K19+K20</f>
        <v>105</v>
      </c>
      <c r="L18" s="52">
        <f t="shared" si="5"/>
        <v>105</v>
      </c>
      <c r="M18" s="125" t="s">
        <v>16</v>
      </c>
      <c r="N18" s="37"/>
      <c r="O18" s="37"/>
      <c r="P18" s="37"/>
      <c r="Q18" s="37"/>
      <c r="R18" s="37"/>
      <c r="S18" s="37"/>
    </row>
    <row r="19" spans="1:19" ht="13.7" customHeight="1">
      <c r="A19" s="123"/>
      <c r="B19" s="109"/>
      <c r="C19" s="112"/>
      <c r="D19" s="42">
        <v>10</v>
      </c>
      <c r="E19" s="49">
        <v>2021</v>
      </c>
      <c r="F19" s="53" t="s">
        <v>13</v>
      </c>
      <c r="G19" s="51">
        <f t="shared" ref="G19:G20" si="6">SUM(H19:L19)</f>
        <v>20</v>
      </c>
      <c r="H19" s="54">
        <v>5</v>
      </c>
      <c r="I19" s="54">
        <v>5</v>
      </c>
      <c r="J19" s="54">
        <v>0</v>
      </c>
      <c r="K19" s="55">
        <v>5</v>
      </c>
      <c r="L19" s="55">
        <v>5</v>
      </c>
      <c r="M19" s="126"/>
      <c r="N19" s="41"/>
      <c r="O19" s="37"/>
      <c r="P19" s="37"/>
      <c r="Q19" s="37"/>
      <c r="R19" s="37"/>
      <c r="S19" s="37"/>
    </row>
    <row r="20" spans="1:19" ht="13.7" customHeight="1">
      <c r="A20" s="123"/>
      <c r="B20" s="109"/>
      <c r="C20" s="112"/>
      <c r="D20" s="42">
        <v>10</v>
      </c>
      <c r="E20" s="49">
        <v>2022</v>
      </c>
      <c r="F20" s="53" t="s">
        <v>14</v>
      </c>
      <c r="G20" s="51">
        <f t="shared" si="6"/>
        <v>210</v>
      </c>
      <c r="H20" s="54">
        <v>5</v>
      </c>
      <c r="I20" s="54">
        <v>5</v>
      </c>
      <c r="J20" s="54">
        <v>0</v>
      </c>
      <c r="K20" s="55">
        <v>100</v>
      </c>
      <c r="L20" s="55">
        <v>100</v>
      </c>
      <c r="M20" s="126"/>
      <c r="N20" s="41"/>
      <c r="O20" s="40"/>
      <c r="P20" s="41"/>
      <c r="Q20" s="37"/>
      <c r="R20" s="37"/>
      <c r="S20" s="37"/>
    </row>
    <row r="21" spans="1:19" ht="13.7" customHeight="1">
      <c r="A21" s="123"/>
      <c r="B21" s="109"/>
      <c r="C21" s="112"/>
      <c r="D21" s="42">
        <v>10</v>
      </c>
      <c r="E21" s="49">
        <v>2023</v>
      </c>
      <c r="F21" s="138"/>
      <c r="G21" s="139"/>
      <c r="H21" s="139"/>
      <c r="I21" s="139"/>
      <c r="J21" s="139"/>
      <c r="K21" s="139"/>
      <c r="L21" s="140"/>
      <c r="M21" s="126"/>
      <c r="N21" s="41"/>
      <c r="O21" s="37"/>
      <c r="P21" s="37"/>
      <c r="Q21" s="40"/>
      <c r="R21" s="37"/>
      <c r="S21" s="37"/>
    </row>
    <row r="22" spans="1:19" ht="13.7" customHeight="1" thickBot="1">
      <c r="A22" s="128"/>
      <c r="B22" s="129"/>
      <c r="C22" s="130"/>
      <c r="D22" s="56">
        <v>10</v>
      </c>
      <c r="E22" s="57">
        <v>2024</v>
      </c>
      <c r="F22" s="183"/>
      <c r="G22" s="184"/>
      <c r="H22" s="184"/>
      <c r="I22" s="184"/>
      <c r="J22" s="184"/>
      <c r="K22" s="184"/>
      <c r="L22" s="185"/>
      <c r="M22" s="131"/>
      <c r="N22" s="41"/>
      <c r="O22" s="41"/>
      <c r="P22" s="37"/>
      <c r="Q22" s="40"/>
      <c r="R22" s="37"/>
      <c r="S22" s="37"/>
    </row>
    <row r="23" spans="1:19" ht="21.75" customHeight="1">
      <c r="A23" s="170" t="s">
        <v>27</v>
      </c>
      <c r="B23" s="171" t="s">
        <v>51</v>
      </c>
      <c r="C23" s="113" t="s">
        <v>15</v>
      </c>
      <c r="D23" s="113" t="s">
        <v>15</v>
      </c>
      <c r="E23" s="148" t="s">
        <v>92</v>
      </c>
      <c r="F23" s="58" t="s">
        <v>10</v>
      </c>
      <c r="G23" s="59">
        <f t="shared" ref="G23:G28" si="7">SUM(H23:L23)</f>
        <v>30004.729890000002</v>
      </c>
      <c r="H23" s="60">
        <f>H25+H24</f>
        <v>4752.6312799999996</v>
      </c>
      <c r="I23" s="60">
        <f>I25+I24</f>
        <v>6577.17958</v>
      </c>
      <c r="J23" s="60">
        <f>J25+J24</f>
        <v>4940.3990299999996</v>
      </c>
      <c r="K23" s="61">
        <f>K25+K24</f>
        <v>5041.76</v>
      </c>
      <c r="L23" s="61">
        <f>L25+L24</f>
        <v>8692.76</v>
      </c>
      <c r="M23" s="104" t="s">
        <v>15</v>
      </c>
      <c r="N23" s="62"/>
      <c r="O23" s="62"/>
      <c r="P23" s="62"/>
      <c r="Q23" s="62"/>
      <c r="R23" s="37"/>
      <c r="S23" s="37"/>
    </row>
    <row r="24" spans="1:19" ht="21.75" customHeight="1">
      <c r="A24" s="159"/>
      <c r="B24" s="171"/>
      <c r="C24" s="133"/>
      <c r="D24" s="133"/>
      <c r="E24" s="146"/>
      <c r="F24" s="43" t="s">
        <v>13</v>
      </c>
      <c r="G24" s="51">
        <f t="shared" si="7"/>
        <v>915.67903000000001</v>
      </c>
      <c r="H24" s="44">
        <f>H27+H32+H37+H42+H47+H52+H57+H62+H67+H72+H77+H82+H87</f>
        <v>328.30189000000001</v>
      </c>
      <c r="I24" s="44">
        <f>I27 +I32+I37+I42+I47+I52+I57+I62+I72+I77+I82+I87</f>
        <v>92.857140000000001</v>
      </c>
      <c r="J24" s="44">
        <f>J27 +J32+J37+J42+J47+J52+J57+J62+J72+J77+J82+J87</f>
        <v>160</v>
      </c>
      <c r="K24" s="63">
        <f>K27 +K32+K37+K42+K47+K52+K57+K62+K72+K77+K82+K87</f>
        <v>191.76</v>
      </c>
      <c r="L24" s="63">
        <f>L27 +L32+L37+L42+L47+L52+L57+L62+L72+L77+L82+L87</f>
        <v>142.76</v>
      </c>
      <c r="M24" s="147"/>
      <c r="N24" s="41"/>
      <c r="O24" s="41"/>
      <c r="P24" s="41"/>
      <c r="Q24" s="41"/>
      <c r="R24" s="37"/>
      <c r="S24" s="37"/>
    </row>
    <row r="25" spans="1:19" ht="21.75" customHeight="1">
      <c r="A25" s="159"/>
      <c r="B25" s="172"/>
      <c r="C25" s="133"/>
      <c r="D25" s="133"/>
      <c r="E25" s="149"/>
      <c r="F25" s="43" t="s">
        <v>14</v>
      </c>
      <c r="G25" s="51">
        <f t="shared" si="7"/>
        <v>29089.050859999999</v>
      </c>
      <c r="H25" s="44">
        <f>H28+H33+H38+H43+H48+H53+H58+H63+H68+H73+H78+H83+H88</f>
        <v>4424.3293899999999</v>
      </c>
      <c r="I25" s="44">
        <f>I28+I33+I38+I43+I53+I58+I63+I68+I73+I78+I83</f>
        <v>6484.3224399999999</v>
      </c>
      <c r="J25" s="44">
        <f>J28+J33+J38+J43+J48+J53+J58+J63+J68+J73+J78+J83+J88</f>
        <v>4780.3990299999996</v>
      </c>
      <c r="K25" s="44">
        <f>K28+K33+K38+K43+K48+K53+K58+K63+K68+K73+K78+K83+K88</f>
        <v>4850</v>
      </c>
      <c r="L25" s="44">
        <f>L28+L33+L38+L43+L48+L53+L58+L63+L68+L73+L78+L83+L88</f>
        <v>8550</v>
      </c>
      <c r="M25" s="147"/>
      <c r="N25" s="41"/>
      <c r="O25" s="41"/>
      <c r="P25" s="41"/>
      <c r="Q25" s="41"/>
      <c r="R25" s="37"/>
      <c r="S25" s="37"/>
    </row>
    <row r="26" spans="1:19" ht="17.45" customHeight="1">
      <c r="A26" s="105" t="s">
        <v>33</v>
      </c>
      <c r="B26" s="108" t="s">
        <v>30</v>
      </c>
      <c r="C26" s="111" t="s">
        <v>29</v>
      </c>
      <c r="D26" s="42">
        <v>0</v>
      </c>
      <c r="E26" s="49">
        <v>2020</v>
      </c>
      <c r="F26" s="50" t="s">
        <v>10</v>
      </c>
      <c r="G26" s="51">
        <f t="shared" si="7"/>
        <v>3110.9589999999998</v>
      </c>
      <c r="H26" s="51">
        <f>H27+H28</f>
        <v>0</v>
      </c>
      <c r="I26" s="51">
        <f>I27+I28</f>
        <v>710.48317999999995</v>
      </c>
      <c r="J26" s="51">
        <f>J27+J28</f>
        <v>400.47582</v>
      </c>
      <c r="K26" s="51">
        <f t="shared" ref="K26:L26" si="8">K27+K28</f>
        <v>800</v>
      </c>
      <c r="L26" s="51">
        <f t="shared" si="8"/>
        <v>1200</v>
      </c>
      <c r="M26" s="102" t="s">
        <v>74</v>
      </c>
      <c r="N26" s="37"/>
      <c r="O26" s="64"/>
      <c r="P26" s="64"/>
      <c r="Q26" s="64"/>
      <c r="R26" s="37"/>
      <c r="S26" s="37"/>
    </row>
    <row r="27" spans="1:19" ht="17.45" customHeight="1">
      <c r="A27" s="106"/>
      <c r="B27" s="109"/>
      <c r="C27" s="112"/>
      <c r="D27" s="42">
        <v>67</v>
      </c>
      <c r="E27" s="49">
        <v>2021</v>
      </c>
      <c r="F27" s="53" t="s">
        <v>13</v>
      </c>
      <c r="G27" s="51">
        <f t="shared" si="7"/>
        <v>0</v>
      </c>
      <c r="H27" s="54">
        <v>0</v>
      </c>
      <c r="I27" s="54">
        <v>0</v>
      </c>
      <c r="J27" s="54">
        <v>0</v>
      </c>
      <c r="K27" s="55">
        <v>0</v>
      </c>
      <c r="L27" s="55">
        <v>0</v>
      </c>
      <c r="M27" s="103"/>
      <c r="N27" s="37"/>
      <c r="O27" s="40"/>
      <c r="P27" s="40"/>
      <c r="Q27" s="40"/>
      <c r="R27" s="37"/>
      <c r="S27" s="37"/>
    </row>
    <row r="28" spans="1:19" ht="17.45" customHeight="1">
      <c r="A28" s="106"/>
      <c r="B28" s="109"/>
      <c r="C28" s="112"/>
      <c r="D28" s="42">
        <v>70</v>
      </c>
      <c r="E28" s="49">
        <v>2022</v>
      </c>
      <c r="F28" s="53" t="s">
        <v>14</v>
      </c>
      <c r="G28" s="51">
        <f t="shared" si="7"/>
        <v>3110.9589999999998</v>
      </c>
      <c r="H28" s="54">
        <v>0</v>
      </c>
      <c r="I28" s="54">
        <v>710.48317999999995</v>
      </c>
      <c r="J28" s="54">
        <v>400.47582</v>
      </c>
      <c r="K28" s="55">
        <v>800</v>
      </c>
      <c r="L28" s="55">
        <v>1200</v>
      </c>
      <c r="M28" s="103"/>
      <c r="N28" s="37"/>
      <c r="O28" s="40"/>
      <c r="P28" s="40"/>
      <c r="Q28" s="40"/>
      <c r="R28" s="37"/>
      <c r="S28" s="37"/>
    </row>
    <row r="29" spans="1:19" ht="17.45" customHeight="1">
      <c r="A29" s="106"/>
      <c r="B29" s="109"/>
      <c r="C29" s="112"/>
      <c r="D29" s="42">
        <v>70</v>
      </c>
      <c r="E29" s="49">
        <v>2023</v>
      </c>
      <c r="F29" s="138"/>
      <c r="G29" s="139"/>
      <c r="H29" s="139"/>
      <c r="I29" s="139"/>
      <c r="J29" s="139"/>
      <c r="K29" s="139"/>
      <c r="L29" s="140"/>
      <c r="M29" s="103"/>
      <c r="N29" s="41"/>
      <c r="O29" s="37"/>
      <c r="P29" s="37"/>
      <c r="Q29" s="37"/>
      <c r="R29" s="37"/>
      <c r="S29" s="37"/>
    </row>
    <row r="30" spans="1:19" ht="11.25" customHeight="1">
      <c r="A30" s="107"/>
      <c r="B30" s="110"/>
      <c r="C30" s="113"/>
      <c r="D30" s="42">
        <v>70</v>
      </c>
      <c r="E30" s="49">
        <v>2024</v>
      </c>
      <c r="F30" s="141"/>
      <c r="G30" s="142"/>
      <c r="H30" s="142"/>
      <c r="I30" s="142"/>
      <c r="J30" s="142"/>
      <c r="K30" s="142"/>
      <c r="L30" s="143"/>
      <c r="M30" s="104"/>
      <c r="N30" s="37"/>
      <c r="O30" s="41">
        <f>J28+J43+J53+J58</f>
        <v>4050</v>
      </c>
      <c r="P30" s="37"/>
      <c r="Q30" s="37"/>
      <c r="R30" s="37"/>
      <c r="S30" s="37"/>
    </row>
    <row r="31" spans="1:19" ht="17.45" customHeight="1">
      <c r="A31" s="105" t="s">
        <v>34</v>
      </c>
      <c r="B31" s="108" t="s">
        <v>46</v>
      </c>
      <c r="C31" s="111" t="s">
        <v>29</v>
      </c>
      <c r="D31" s="42">
        <v>0</v>
      </c>
      <c r="E31" s="49">
        <v>2020</v>
      </c>
      <c r="F31" s="50" t="s">
        <v>10</v>
      </c>
      <c r="G31" s="51">
        <f t="shared" ref="G31:G33" si="9">SUM(H31:L31)</f>
        <v>1150</v>
      </c>
      <c r="H31" s="51">
        <f>H32+H33</f>
        <v>0</v>
      </c>
      <c r="I31" s="51">
        <f>I32+I33</f>
        <v>1150</v>
      </c>
      <c r="J31" s="51">
        <f>J32+J33</f>
        <v>0</v>
      </c>
      <c r="K31" s="51">
        <f t="shared" ref="K31:L31" si="10">K32+K33</f>
        <v>0</v>
      </c>
      <c r="L31" s="51">
        <f t="shared" si="10"/>
        <v>0</v>
      </c>
      <c r="M31" s="102" t="s">
        <v>74</v>
      </c>
      <c r="N31" s="41"/>
      <c r="O31" s="37"/>
      <c r="P31" s="37"/>
      <c r="Q31" s="37"/>
      <c r="R31" s="37"/>
      <c r="S31" s="37"/>
    </row>
    <row r="32" spans="1:19" ht="17.45" customHeight="1">
      <c r="A32" s="106"/>
      <c r="B32" s="109"/>
      <c r="C32" s="112"/>
      <c r="D32" s="42">
        <v>1</v>
      </c>
      <c r="E32" s="49">
        <v>2021</v>
      </c>
      <c r="F32" s="53" t="s">
        <v>13</v>
      </c>
      <c r="G32" s="51">
        <f t="shared" si="9"/>
        <v>0</v>
      </c>
      <c r="H32" s="54">
        <v>0</v>
      </c>
      <c r="I32" s="54">
        <v>0</v>
      </c>
      <c r="J32" s="54">
        <v>0</v>
      </c>
      <c r="K32" s="55">
        <v>0</v>
      </c>
      <c r="L32" s="55">
        <f t="shared" ref="L32" si="11">K32</f>
        <v>0</v>
      </c>
      <c r="M32" s="103"/>
      <c r="N32" s="37"/>
      <c r="O32" s="37"/>
      <c r="P32" s="37"/>
      <c r="Q32" s="37"/>
      <c r="R32" s="37"/>
      <c r="S32" s="37"/>
    </row>
    <row r="33" spans="1:19" ht="17.45" customHeight="1">
      <c r="A33" s="106"/>
      <c r="B33" s="109"/>
      <c r="C33" s="112"/>
      <c r="D33" s="42">
        <v>0</v>
      </c>
      <c r="E33" s="49">
        <v>2022</v>
      </c>
      <c r="F33" s="53" t="s">
        <v>14</v>
      </c>
      <c r="G33" s="51">
        <f t="shared" si="9"/>
        <v>1150</v>
      </c>
      <c r="H33" s="54">
        <v>0</v>
      </c>
      <c r="I33" s="54">
        <v>1150</v>
      </c>
      <c r="J33" s="54">
        <v>0</v>
      </c>
      <c r="K33" s="55">
        <v>0</v>
      </c>
      <c r="L33" s="55">
        <v>0</v>
      </c>
      <c r="M33" s="103"/>
      <c r="N33" s="37"/>
      <c r="O33" s="37"/>
      <c r="P33" s="37"/>
      <c r="Q33" s="37"/>
      <c r="R33" s="37"/>
      <c r="S33" s="37"/>
    </row>
    <row r="34" spans="1:19" ht="17.45" customHeight="1">
      <c r="A34" s="106"/>
      <c r="B34" s="109"/>
      <c r="C34" s="112"/>
      <c r="D34" s="42">
        <v>0</v>
      </c>
      <c r="E34" s="49">
        <v>2023</v>
      </c>
      <c r="F34" s="138"/>
      <c r="G34" s="139"/>
      <c r="H34" s="139"/>
      <c r="I34" s="139"/>
      <c r="J34" s="139"/>
      <c r="K34" s="139"/>
      <c r="L34" s="140"/>
      <c r="M34" s="103"/>
      <c r="N34" s="37"/>
      <c r="O34" s="37"/>
      <c r="P34" s="37"/>
      <c r="Q34" s="37"/>
      <c r="R34" s="37"/>
      <c r="S34" s="37"/>
    </row>
    <row r="35" spans="1:19" ht="17.45" customHeight="1">
      <c r="A35" s="107"/>
      <c r="B35" s="110"/>
      <c r="C35" s="113"/>
      <c r="D35" s="42">
        <v>0</v>
      </c>
      <c r="E35" s="49">
        <v>2024</v>
      </c>
      <c r="F35" s="141"/>
      <c r="G35" s="142"/>
      <c r="H35" s="142"/>
      <c r="I35" s="142"/>
      <c r="J35" s="142"/>
      <c r="K35" s="142"/>
      <c r="L35" s="143"/>
      <c r="M35" s="104"/>
      <c r="N35" s="37"/>
      <c r="O35" s="37"/>
      <c r="P35" s="37"/>
      <c r="Q35" s="37"/>
      <c r="R35" s="37"/>
      <c r="S35" s="37"/>
    </row>
    <row r="36" spans="1:19" ht="18" customHeight="1">
      <c r="A36" s="105" t="s">
        <v>35</v>
      </c>
      <c r="B36" s="108" t="s">
        <v>42</v>
      </c>
      <c r="C36" s="111" t="s">
        <v>31</v>
      </c>
      <c r="D36" s="42">
        <v>0</v>
      </c>
      <c r="E36" s="49">
        <v>2020</v>
      </c>
      <c r="F36" s="50" t="s">
        <v>10</v>
      </c>
      <c r="G36" s="51">
        <f t="shared" ref="G36:G38" si="12">SUM(H36:L36)</f>
        <v>1500</v>
      </c>
      <c r="H36" s="51">
        <f>H37+H38</f>
        <v>0</v>
      </c>
      <c r="I36" s="51">
        <f>I37+I38</f>
        <v>0</v>
      </c>
      <c r="J36" s="51">
        <f>J37+J38</f>
        <v>0</v>
      </c>
      <c r="K36" s="51">
        <f t="shared" ref="K36:L36" si="13">K37+K38</f>
        <v>0</v>
      </c>
      <c r="L36" s="51">
        <f t="shared" si="13"/>
        <v>1500</v>
      </c>
      <c r="M36" s="102" t="s">
        <v>74</v>
      </c>
      <c r="N36" s="180"/>
      <c r="O36" s="65"/>
      <c r="P36" s="41"/>
      <c r="Q36" s="37"/>
      <c r="R36" s="37"/>
      <c r="S36" s="37"/>
    </row>
    <row r="37" spans="1:19" ht="18" customHeight="1">
      <c r="A37" s="106"/>
      <c r="B37" s="109"/>
      <c r="C37" s="112"/>
      <c r="D37" s="42">
        <v>0</v>
      </c>
      <c r="E37" s="49">
        <v>2021</v>
      </c>
      <c r="F37" s="53" t="s">
        <v>13</v>
      </c>
      <c r="G37" s="51">
        <f t="shared" si="12"/>
        <v>0</v>
      </c>
      <c r="H37" s="54">
        <v>0</v>
      </c>
      <c r="I37" s="54">
        <v>0</v>
      </c>
      <c r="J37" s="54">
        <v>0</v>
      </c>
      <c r="K37" s="55">
        <v>0</v>
      </c>
      <c r="L37" s="55">
        <v>0</v>
      </c>
      <c r="M37" s="103"/>
      <c r="N37" s="181"/>
      <c r="O37" s="66"/>
      <c r="P37" s="37"/>
      <c r="Q37" s="37"/>
      <c r="R37" s="37"/>
      <c r="S37" s="37"/>
    </row>
    <row r="38" spans="1:19" ht="18" customHeight="1">
      <c r="A38" s="106"/>
      <c r="B38" s="109"/>
      <c r="C38" s="112"/>
      <c r="D38" s="42">
        <v>200</v>
      </c>
      <c r="E38" s="49">
        <v>2022</v>
      </c>
      <c r="F38" s="53" t="s">
        <v>14</v>
      </c>
      <c r="G38" s="51">
        <f t="shared" si="12"/>
        <v>1500</v>
      </c>
      <c r="H38" s="54">
        <v>0</v>
      </c>
      <c r="I38" s="54">
        <v>0</v>
      </c>
      <c r="J38" s="54">
        <v>0</v>
      </c>
      <c r="K38" s="55">
        <v>0</v>
      </c>
      <c r="L38" s="55">
        <v>1500</v>
      </c>
      <c r="M38" s="103"/>
      <c r="N38" s="181"/>
      <c r="O38" s="66"/>
      <c r="P38" s="37"/>
      <c r="Q38" s="37"/>
      <c r="R38" s="37"/>
      <c r="S38" s="37"/>
    </row>
    <row r="39" spans="1:19" ht="18" customHeight="1">
      <c r="A39" s="106"/>
      <c r="B39" s="109"/>
      <c r="C39" s="112"/>
      <c r="D39" s="42">
        <v>200</v>
      </c>
      <c r="E39" s="49">
        <v>2023</v>
      </c>
      <c r="F39" s="138"/>
      <c r="G39" s="139"/>
      <c r="H39" s="139"/>
      <c r="I39" s="139"/>
      <c r="J39" s="139"/>
      <c r="K39" s="139"/>
      <c r="L39" s="140"/>
      <c r="M39" s="103"/>
      <c r="N39" s="181"/>
      <c r="O39" s="66"/>
      <c r="P39" s="37"/>
      <c r="Q39" s="37"/>
      <c r="R39" s="37"/>
      <c r="S39" s="37"/>
    </row>
    <row r="40" spans="1:19" ht="18" customHeight="1">
      <c r="A40" s="107"/>
      <c r="B40" s="110"/>
      <c r="C40" s="113"/>
      <c r="D40" s="42">
        <v>200</v>
      </c>
      <c r="E40" s="49">
        <v>2024</v>
      </c>
      <c r="F40" s="141"/>
      <c r="G40" s="142"/>
      <c r="H40" s="142"/>
      <c r="I40" s="142"/>
      <c r="J40" s="142"/>
      <c r="K40" s="142"/>
      <c r="L40" s="143"/>
      <c r="M40" s="104"/>
      <c r="N40" s="182"/>
      <c r="O40" s="66"/>
      <c r="P40" s="37"/>
      <c r="Q40" s="37"/>
      <c r="R40" s="37"/>
      <c r="S40" s="37"/>
    </row>
    <row r="41" spans="1:19" ht="18" customHeight="1">
      <c r="A41" s="105" t="s">
        <v>36</v>
      </c>
      <c r="B41" s="108" t="s">
        <v>20</v>
      </c>
      <c r="C41" s="111" t="s">
        <v>29</v>
      </c>
      <c r="D41" s="42">
        <v>600</v>
      </c>
      <c r="E41" s="49">
        <v>2020</v>
      </c>
      <c r="F41" s="50" t="s">
        <v>10</v>
      </c>
      <c r="G41" s="51">
        <f t="shared" ref="G41:G43" si="14">SUM(H41:L41)</f>
        <v>2272.7288099999996</v>
      </c>
      <c r="H41" s="51">
        <f>H42+H43</f>
        <v>516.22173999999995</v>
      </c>
      <c r="I41" s="51">
        <f>I42+I43</f>
        <v>445.24561</v>
      </c>
      <c r="J41" s="51">
        <f>J42+J43</f>
        <v>361.26146</v>
      </c>
      <c r="K41" s="51">
        <f t="shared" ref="K41:L41" si="15">K42+K43</f>
        <v>450</v>
      </c>
      <c r="L41" s="51">
        <f t="shared" si="15"/>
        <v>500</v>
      </c>
      <c r="M41" s="102" t="s">
        <v>74</v>
      </c>
      <c r="N41" s="37"/>
      <c r="O41" s="37"/>
      <c r="P41" s="37"/>
      <c r="Q41" s="37"/>
      <c r="R41" s="37"/>
      <c r="S41" s="37"/>
    </row>
    <row r="42" spans="1:19" ht="18" customHeight="1">
      <c r="A42" s="106"/>
      <c r="B42" s="109"/>
      <c r="C42" s="112"/>
      <c r="D42" s="42">
        <v>900</v>
      </c>
      <c r="E42" s="49">
        <v>2021</v>
      </c>
      <c r="F42" s="53" t="s">
        <v>13</v>
      </c>
      <c r="G42" s="51">
        <f t="shared" si="14"/>
        <v>0</v>
      </c>
      <c r="H42" s="54">
        <v>0</v>
      </c>
      <c r="I42" s="54">
        <v>0</v>
      </c>
      <c r="J42" s="54">
        <v>0</v>
      </c>
      <c r="K42" s="55">
        <v>0</v>
      </c>
      <c r="L42" s="55">
        <v>0</v>
      </c>
      <c r="M42" s="103"/>
      <c r="N42" s="37"/>
      <c r="O42" s="37"/>
      <c r="P42" s="37"/>
      <c r="Q42" s="37"/>
      <c r="R42" s="37"/>
      <c r="S42" s="37"/>
    </row>
    <row r="43" spans="1:19" ht="18" customHeight="1">
      <c r="A43" s="106"/>
      <c r="B43" s="109"/>
      <c r="C43" s="112"/>
      <c r="D43" s="42">
        <v>900</v>
      </c>
      <c r="E43" s="49">
        <v>2022</v>
      </c>
      <c r="F43" s="53" t="s">
        <v>14</v>
      </c>
      <c r="G43" s="51">
        <f t="shared" si="14"/>
        <v>2272.7288099999996</v>
      </c>
      <c r="H43" s="54">
        <v>516.22173999999995</v>
      </c>
      <c r="I43" s="54">
        <f>444.37387+0.87174</f>
        <v>445.24561</v>
      </c>
      <c r="J43" s="54">
        <v>361.26146</v>
      </c>
      <c r="K43" s="55">
        <v>450</v>
      </c>
      <c r="L43" s="55">
        <v>500</v>
      </c>
      <c r="M43" s="103"/>
      <c r="N43" s="37"/>
      <c r="O43" s="37"/>
      <c r="P43" s="37"/>
      <c r="Q43" s="37"/>
      <c r="R43" s="37"/>
      <c r="S43" s="37"/>
    </row>
    <row r="44" spans="1:19" ht="18" customHeight="1">
      <c r="A44" s="106"/>
      <c r="B44" s="109"/>
      <c r="C44" s="112"/>
      <c r="D44" s="42">
        <v>900</v>
      </c>
      <c r="E44" s="49">
        <v>2023</v>
      </c>
      <c r="F44" s="138"/>
      <c r="G44" s="139"/>
      <c r="H44" s="139"/>
      <c r="I44" s="139"/>
      <c r="J44" s="139"/>
      <c r="K44" s="139"/>
      <c r="L44" s="140"/>
      <c r="M44" s="103"/>
      <c r="N44" s="37"/>
      <c r="O44" s="37"/>
      <c r="P44" s="37"/>
      <c r="Q44" s="37"/>
      <c r="R44" s="37"/>
      <c r="S44" s="37"/>
    </row>
    <row r="45" spans="1:19" ht="18" customHeight="1">
      <c r="A45" s="107"/>
      <c r="B45" s="110"/>
      <c r="C45" s="113"/>
      <c r="D45" s="42">
        <v>900</v>
      </c>
      <c r="E45" s="49">
        <v>2024</v>
      </c>
      <c r="F45" s="141"/>
      <c r="G45" s="142"/>
      <c r="H45" s="142"/>
      <c r="I45" s="142"/>
      <c r="J45" s="142"/>
      <c r="K45" s="142"/>
      <c r="L45" s="143"/>
      <c r="M45" s="104"/>
      <c r="N45" s="37"/>
      <c r="O45" s="37"/>
      <c r="P45" s="37"/>
      <c r="Q45" s="37"/>
      <c r="R45" s="37"/>
      <c r="S45" s="37"/>
    </row>
    <row r="46" spans="1:19" ht="15" hidden="1" customHeight="1">
      <c r="A46" s="105"/>
      <c r="B46" s="108"/>
      <c r="C46" s="111"/>
      <c r="D46" s="42"/>
      <c r="E46" s="49"/>
      <c r="F46" s="50" t="s">
        <v>10</v>
      </c>
      <c r="G46" s="51">
        <f t="shared" ref="G46:G48" si="16">SUM(H46:L46)</f>
        <v>0</v>
      </c>
      <c r="H46" s="51">
        <f>H47+H48</f>
        <v>0</v>
      </c>
      <c r="I46" s="51">
        <f>I47+I48</f>
        <v>0</v>
      </c>
      <c r="J46" s="51">
        <f>J47+J48</f>
        <v>0</v>
      </c>
      <c r="K46" s="52">
        <f>K47+K48</f>
        <v>0</v>
      </c>
      <c r="L46" s="52">
        <f>L47+L48</f>
        <v>0</v>
      </c>
      <c r="M46" s="102" t="s">
        <v>74</v>
      </c>
      <c r="N46" s="37"/>
      <c r="O46" s="37"/>
      <c r="P46" s="37"/>
      <c r="Q46" s="37"/>
      <c r="R46" s="37"/>
      <c r="S46" s="37"/>
    </row>
    <row r="47" spans="1:19" ht="15" hidden="1" customHeight="1">
      <c r="A47" s="106"/>
      <c r="B47" s="109"/>
      <c r="C47" s="112"/>
      <c r="D47" s="42"/>
      <c r="E47" s="49"/>
      <c r="F47" s="53" t="s">
        <v>13</v>
      </c>
      <c r="G47" s="51">
        <f t="shared" si="16"/>
        <v>0</v>
      </c>
      <c r="H47" s="54"/>
      <c r="I47" s="54"/>
      <c r="J47" s="54"/>
      <c r="K47" s="55"/>
      <c r="L47" s="54"/>
      <c r="M47" s="103"/>
      <c r="N47" s="37"/>
      <c r="O47" s="37"/>
      <c r="P47" s="37"/>
      <c r="Q47" s="37"/>
      <c r="R47" s="37"/>
      <c r="S47" s="37"/>
    </row>
    <row r="48" spans="1:19" ht="15" hidden="1" customHeight="1">
      <c r="A48" s="106"/>
      <c r="B48" s="109"/>
      <c r="C48" s="112"/>
      <c r="D48" s="42"/>
      <c r="E48" s="49"/>
      <c r="F48" s="53" t="s">
        <v>14</v>
      </c>
      <c r="G48" s="51">
        <f t="shared" si="16"/>
        <v>0</v>
      </c>
      <c r="H48" s="54"/>
      <c r="I48" s="54"/>
      <c r="J48" s="54"/>
      <c r="K48" s="55"/>
      <c r="L48" s="54"/>
      <c r="M48" s="103"/>
      <c r="N48" s="37"/>
      <c r="O48" s="37"/>
      <c r="P48" s="37"/>
      <c r="Q48" s="37"/>
      <c r="R48" s="37"/>
      <c r="S48" s="37"/>
    </row>
    <row r="49" spans="1:19" ht="15" hidden="1" customHeight="1">
      <c r="A49" s="106"/>
      <c r="B49" s="109"/>
      <c r="C49" s="112"/>
      <c r="D49" s="42"/>
      <c r="E49" s="49"/>
      <c r="F49" s="136"/>
      <c r="G49" s="137"/>
      <c r="H49" s="137"/>
      <c r="I49" s="137"/>
      <c r="J49" s="137"/>
      <c r="K49" s="137"/>
      <c r="L49" s="67"/>
      <c r="M49" s="103"/>
      <c r="N49" s="37"/>
      <c r="O49" s="37"/>
      <c r="P49" s="37"/>
      <c r="Q49" s="37"/>
      <c r="R49" s="37"/>
      <c r="S49" s="37"/>
    </row>
    <row r="50" spans="1:19" ht="15" hidden="1" customHeight="1">
      <c r="A50" s="107"/>
      <c r="B50" s="110"/>
      <c r="C50" s="113"/>
      <c r="D50" s="42"/>
      <c r="E50" s="49"/>
      <c r="F50" s="68"/>
      <c r="G50" s="69"/>
      <c r="H50" s="69"/>
      <c r="I50" s="69"/>
      <c r="J50" s="69"/>
      <c r="K50" s="69"/>
      <c r="L50" s="70"/>
      <c r="M50" s="104"/>
      <c r="N50" s="37"/>
      <c r="O50" s="37"/>
      <c r="P50" s="37"/>
      <c r="Q50" s="37"/>
      <c r="R50" s="37"/>
      <c r="S50" s="37"/>
    </row>
    <row r="51" spans="1:19" ht="15" customHeight="1">
      <c r="A51" s="105" t="s">
        <v>37</v>
      </c>
      <c r="B51" s="108" t="s">
        <v>91</v>
      </c>
      <c r="C51" s="111" t="s">
        <v>32</v>
      </c>
      <c r="D51" s="42">
        <v>38</v>
      </c>
      <c r="E51" s="49">
        <v>2020</v>
      </c>
      <c r="F51" s="50" t="s">
        <v>10</v>
      </c>
      <c r="G51" s="51">
        <f t="shared" ref="G51:G53" si="17">SUM(H51:L51)</f>
        <v>13805.884010000002</v>
      </c>
      <c r="H51" s="51">
        <f>H52+H53</f>
        <v>3581.0244200000002</v>
      </c>
      <c r="I51" s="51">
        <f>I52+I53</f>
        <v>2973.0707900000002</v>
      </c>
      <c r="J51" s="51">
        <v>2907.2687999999998</v>
      </c>
      <c r="K51" s="51">
        <f t="shared" ref="K51:L51" si="18">K52+K53</f>
        <v>1671.76</v>
      </c>
      <c r="L51" s="51">
        <f t="shared" si="18"/>
        <v>2672.76</v>
      </c>
      <c r="M51" s="102" t="s">
        <v>74</v>
      </c>
      <c r="N51" s="37"/>
      <c r="O51" s="37"/>
      <c r="P51" s="37"/>
      <c r="Q51" s="37"/>
      <c r="R51" s="37"/>
      <c r="S51" s="37"/>
    </row>
    <row r="52" spans="1:19" ht="15" customHeight="1">
      <c r="A52" s="106"/>
      <c r="B52" s="109"/>
      <c r="C52" s="112"/>
      <c r="D52" s="42">
        <v>38</v>
      </c>
      <c r="E52" s="49">
        <v>2021</v>
      </c>
      <c r="F52" s="53" t="s">
        <v>13</v>
      </c>
      <c r="G52" s="51">
        <f t="shared" si="17"/>
        <v>915.67903000000001</v>
      </c>
      <c r="H52" s="54">
        <v>328.30189000000001</v>
      </c>
      <c r="I52" s="54">
        <v>92.857140000000001</v>
      </c>
      <c r="J52" s="54">
        <f>184.96-24.96</f>
        <v>160</v>
      </c>
      <c r="K52" s="55">
        <v>191.76</v>
      </c>
      <c r="L52" s="54">
        <v>142.76</v>
      </c>
      <c r="M52" s="103"/>
      <c r="N52" s="37"/>
      <c r="O52" s="37"/>
      <c r="P52" s="37"/>
      <c r="Q52" s="37"/>
      <c r="R52" s="37"/>
      <c r="S52" s="37"/>
    </row>
    <row r="53" spans="1:19" ht="15" customHeight="1">
      <c r="A53" s="106"/>
      <c r="B53" s="109"/>
      <c r="C53" s="112"/>
      <c r="D53" s="42">
        <v>38</v>
      </c>
      <c r="E53" s="49">
        <v>2022</v>
      </c>
      <c r="F53" s="53" t="s">
        <v>14</v>
      </c>
      <c r="G53" s="51">
        <f t="shared" si="17"/>
        <v>12890.20498</v>
      </c>
      <c r="H53" s="54">
        <v>3252.72253</v>
      </c>
      <c r="I53" s="54">
        <v>2880.2136500000001</v>
      </c>
      <c r="J53" s="54">
        <f>J51-J52</f>
        <v>2747.2687999999998</v>
      </c>
      <c r="K53" s="55">
        <f>950+30+500</f>
        <v>1480</v>
      </c>
      <c r="L53" s="54">
        <f>2500+30</f>
        <v>2530</v>
      </c>
      <c r="M53" s="103"/>
      <c r="N53" s="41"/>
      <c r="O53" s="41"/>
      <c r="P53" s="37"/>
      <c r="Q53" s="37"/>
      <c r="R53" s="37"/>
      <c r="S53" s="37"/>
    </row>
    <row r="54" spans="1:19" ht="15" customHeight="1">
      <c r="A54" s="106"/>
      <c r="B54" s="109"/>
      <c r="C54" s="112"/>
      <c r="D54" s="42">
        <v>38</v>
      </c>
      <c r="E54" s="49">
        <v>2023</v>
      </c>
      <c r="F54" s="138"/>
      <c r="G54" s="139"/>
      <c r="H54" s="139"/>
      <c r="I54" s="139"/>
      <c r="J54" s="139"/>
      <c r="K54" s="139"/>
      <c r="L54" s="140"/>
      <c r="M54" s="103"/>
      <c r="N54" s="41"/>
      <c r="O54" s="41"/>
      <c r="P54" s="37"/>
      <c r="Q54" s="37"/>
      <c r="R54" s="37"/>
      <c r="S54" s="37"/>
    </row>
    <row r="55" spans="1:19" ht="15" customHeight="1">
      <c r="A55" s="107"/>
      <c r="B55" s="110"/>
      <c r="C55" s="113"/>
      <c r="D55" s="42">
        <v>38</v>
      </c>
      <c r="E55" s="49">
        <v>2024</v>
      </c>
      <c r="F55" s="141"/>
      <c r="G55" s="142"/>
      <c r="H55" s="142"/>
      <c r="I55" s="142"/>
      <c r="J55" s="142"/>
      <c r="K55" s="142"/>
      <c r="L55" s="143"/>
      <c r="M55" s="104"/>
      <c r="N55" s="41"/>
      <c r="O55" s="41"/>
      <c r="P55" s="37"/>
      <c r="Q55" s="37"/>
      <c r="R55" s="37"/>
      <c r="S55" s="37"/>
    </row>
    <row r="56" spans="1:19" ht="15.6" customHeight="1">
      <c r="A56" s="105" t="s">
        <v>38</v>
      </c>
      <c r="B56" s="108" t="s">
        <v>17</v>
      </c>
      <c r="C56" s="111" t="s">
        <v>29</v>
      </c>
      <c r="D56" s="42">
        <v>4</v>
      </c>
      <c r="E56" s="49">
        <v>2020</v>
      </c>
      <c r="F56" s="50" t="s">
        <v>10</v>
      </c>
      <c r="G56" s="51">
        <f t="shared" ref="G56:G58" si="19">SUM(H56:L56)</f>
        <v>4224.0805899999996</v>
      </c>
      <c r="H56" s="51">
        <f>H57+H58</f>
        <v>443.08667000000003</v>
      </c>
      <c r="I56" s="51">
        <f>I57+I58</f>
        <v>0</v>
      </c>
      <c r="J56" s="51">
        <f>J57+J58</f>
        <v>540.99392</v>
      </c>
      <c r="K56" s="52">
        <f>K57+K58</f>
        <v>1270</v>
      </c>
      <c r="L56" s="52">
        <f>L57+L58</f>
        <v>1970</v>
      </c>
      <c r="M56" s="102" t="s">
        <v>74</v>
      </c>
      <c r="N56" s="37"/>
      <c r="O56" s="37"/>
      <c r="P56" s="37"/>
      <c r="Q56" s="37"/>
      <c r="R56" s="37"/>
      <c r="S56" s="37"/>
    </row>
    <row r="57" spans="1:19" ht="15.6" customHeight="1">
      <c r="A57" s="106"/>
      <c r="B57" s="109"/>
      <c r="C57" s="112"/>
      <c r="D57" s="42">
        <v>0</v>
      </c>
      <c r="E57" s="49">
        <v>2021</v>
      </c>
      <c r="F57" s="53" t="s">
        <v>13</v>
      </c>
      <c r="G57" s="51">
        <f t="shared" si="19"/>
        <v>0</v>
      </c>
      <c r="H57" s="54">
        <v>0</v>
      </c>
      <c r="I57" s="54">
        <v>0</v>
      </c>
      <c r="J57" s="54">
        <v>0</v>
      </c>
      <c r="K57" s="55">
        <v>0</v>
      </c>
      <c r="L57" s="55">
        <v>0</v>
      </c>
      <c r="M57" s="103"/>
      <c r="N57" s="37"/>
      <c r="O57" s="37"/>
      <c r="P57" s="37"/>
      <c r="Q57" s="37"/>
      <c r="R57" s="37"/>
      <c r="S57" s="37"/>
    </row>
    <row r="58" spans="1:19" ht="15.6" customHeight="1">
      <c r="A58" s="106"/>
      <c r="B58" s="109"/>
      <c r="C58" s="112"/>
      <c r="D58" s="42">
        <v>3</v>
      </c>
      <c r="E58" s="49">
        <v>2022</v>
      </c>
      <c r="F58" s="53" t="s">
        <v>14</v>
      </c>
      <c r="G58" s="51">
        <f t="shared" si="19"/>
        <v>4224.0805899999996</v>
      </c>
      <c r="H58" s="54">
        <v>443.08667000000003</v>
      </c>
      <c r="I58" s="54">
        <v>0</v>
      </c>
      <c r="J58" s="54">
        <v>540.99392</v>
      </c>
      <c r="K58" s="55">
        <f>1300-30</f>
        <v>1270</v>
      </c>
      <c r="L58" s="55">
        <f>2000-30</f>
        <v>1970</v>
      </c>
      <c r="M58" s="103"/>
      <c r="N58" s="37"/>
      <c r="O58" s="37"/>
      <c r="P58" s="37"/>
      <c r="Q58" s="37"/>
      <c r="R58" s="37"/>
      <c r="S58" s="37"/>
    </row>
    <row r="59" spans="1:19" ht="15.6" customHeight="1">
      <c r="A59" s="106"/>
      <c r="B59" s="109"/>
      <c r="C59" s="112"/>
      <c r="D59" s="42">
        <v>3</v>
      </c>
      <c r="E59" s="49">
        <v>2023</v>
      </c>
      <c r="F59" s="138"/>
      <c r="G59" s="139"/>
      <c r="H59" s="139"/>
      <c r="I59" s="139"/>
      <c r="J59" s="139"/>
      <c r="K59" s="139"/>
      <c r="L59" s="140"/>
      <c r="M59" s="103"/>
      <c r="N59" s="37"/>
      <c r="O59" s="37"/>
      <c r="P59" s="37"/>
      <c r="Q59" s="37"/>
      <c r="R59" s="37"/>
      <c r="S59" s="37"/>
    </row>
    <row r="60" spans="1:19" ht="15.6" customHeight="1">
      <c r="A60" s="107"/>
      <c r="B60" s="110"/>
      <c r="C60" s="113"/>
      <c r="D60" s="42">
        <v>3</v>
      </c>
      <c r="E60" s="49">
        <v>2024</v>
      </c>
      <c r="F60" s="141"/>
      <c r="G60" s="142"/>
      <c r="H60" s="142"/>
      <c r="I60" s="142"/>
      <c r="J60" s="142"/>
      <c r="K60" s="142"/>
      <c r="L60" s="143"/>
      <c r="M60" s="104"/>
      <c r="N60" s="37"/>
      <c r="O60" s="37"/>
      <c r="P60" s="37"/>
      <c r="Q60" s="37"/>
      <c r="R60" s="37"/>
      <c r="S60" s="37"/>
    </row>
    <row r="61" spans="1:19" ht="15.6" customHeight="1">
      <c r="A61" s="105" t="s">
        <v>39</v>
      </c>
      <c r="B61" s="108" t="s">
        <v>79</v>
      </c>
      <c r="C61" s="111" t="s">
        <v>29</v>
      </c>
      <c r="D61" s="42">
        <v>4</v>
      </c>
      <c r="E61" s="49">
        <v>2020</v>
      </c>
      <c r="F61" s="50" t="s">
        <v>10</v>
      </c>
      <c r="G61" s="51">
        <f t="shared" ref="G61:G63" si="20">SUM(H61:L61)</f>
        <v>150</v>
      </c>
      <c r="H61" s="51">
        <f>H62+H63</f>
        <v>50</v>
      </c>
      <c r="I61" s="51">
        <f>I62+I63</f>
        <v>0</v>
      </c>
      <c r="J61" s="51">
        <f>J62+J63</f>
        <v>0</v>
      </c>
      <c r="K61" s="52">
        <f>K62+K63</f>
        <v>50</v>
      </c>
      <c r="L61" s="52">
        <f>L62+L63</f>
        <v>50</v>
      </c>
      <c r="M61" s="102" t="s">
        <v>74</v>
      </c>
      <c r="N61" s="37"/>
      <c r="O61" s="37"/>
      <c r="P61" s="37"/>
      <c r="Q61" s="37"/>
      <c r="R61" s="37"/>
      <c r="S61" s="37"/>
    </row>
    <row r="62" spans="1:19" ht="15.6" customHeight="1">
      <c r="A62" s="106"/>
      <c r="B62" s="109"/>
      <c r="C62" s="112"/>
      <c r="D62" s="42">
        <v>3</v>
      </c>
      <c r="E62" s="49">
        <v>2021</v>
      </c>
      <c r="F62" s="53" t="s">
        <v>13</v>
      </c>
      <c r="G62" s="51">
        <f t="shared" si="20"/>
        <v>0</v>
      </c>
      <c r="H62" s="54">
        <v>0</v>
      </c>
      <c r="I62" s="54">
        <v>0</v>
      </c>
      <c r="J62" s="54">
        <v>0</v>
      </c>
      <c r="K62" s="55">
        <v>0</v>
      </c>
      <c r="L62" s="55">
        <v>0</v>
      </c>
      <c r="M62" s="103"/>
      <c r="N62" s="37"/>
      <c r="O62" s="37"/>
      <c r="P62" s="37"/>
      <c r="Q62" s="37"/>
      <c r="R62" s="37"/>
      <c r="S62" s="37"/>
    </row>
    <row r="63" spans="1:19" ht="15.6" customHeight="1">
      <c r="A63" s="106"/>
      <c r="B63" s="109"/>
      <c r="C63" s="112"/>
      <c r="D63" s="42">
        <v>3</v>
      </c>
      <c r="E63" s="49">
        <v>2022</v>
      </c>
      <c r="F63" s="53" t="s">
        <v>14</v>
      </c>
      <c r="G63" s="51">
        <f t="shared" si="20"/>
        <v>150</v>
      </c>
      <c r="H63" s="54">
        <v>50</v>
      </c>
      <c r="I63" s="54">
        <v>0</v>
      </c>
      <c r="J63" s="54">
        <v>0</v>
      </c>
      <c r="K63" s="55">
        <v>50</v>
      </c>
      <c r="L63" s="55">
        <v>50</v>
      </c>
      <c r="M63" s="103"/>
      <c r="N63" s="37"/>
      <c r="O63" s="37"/>
      <c r="P63" s="37"/>
      <c r="Q63" s="37"/>
      <c r="R63" s="37"/>
      <c r="S63" s="37"/>
    </row>
    <row r="64" spans="1:19" ht="15.6" customHeight="1">
      <c r="A64" s="106"/>
      <c r="B64" s="109"/>
      <c r="C64" s="112"/>
      <c r="D64" s="42">
        <v>3</v>
      </c>
      <c r="E64" s="49">
        <v>2023</v>
      </c>
      <c r="F64" s="138"/>
      <c r="G64" s="139"/>
      <c r="H64" s="139"/>
      <c r="I64" s="139"/>
      <c r="J64" s="139"/>
      <c r="K64" s="139"/>
      <c r="L64" s="140"/>
      <c r="M64" s="103"/>
      <c r="N64" s="37"/>
      <c r="O64" s="37"/>
      <c r="P64" s="37"/>
      <c r="Q64" s="37"/>
      <c r="R64" s="37"/>
      <c r="S64" s="37"/>
    </row>
    <row r="65" spans="1:19" ht="15.6" customHeight="1">
      <c r="A65" s="107"/>
      <c r="B65" s="110"/>
      <c r="C65" s="113"/>
      <c r="D65" s="42">
        <v>3</v>
      </c>
      <c r="E65" s="49">
        <v>2024</v>
      </c>
      <c r="F65" s="141"/>
      <c r="G65" s="142"/>
      <c r="H65" s="142"/>
      <c r="I65" s="142"/>
      <c r="J65" s="142"/>
      <c r="K65" s="142"/>
      <c r="L65" s="143"/>
      <c r="M65" s="104"/>
      <c r="N65" s="37"/>
      <c r="O65" s="37"/>
      <c r="P65" s="37"/>
      <c r="Q65" s="37"/>
      <c r="R65" s="37"/>
      <c r="S65" s="37"/>
    </row>
    <row r="66" spans="1:19" ht="15.75" customHeight="1">
      <c r="A66" s="105" t="s">
        <v>40</v>
      </c>
      <c r="B66" s="108" t="s">
        <v>73</v>
      </c>
      <c r="C66" s="111" t="s">
        <v>29</v>
      </c>
      <c r="D66" s="42">
        <v>20</v>
      </c>
      <c r="E66" s="49">
        <v>2020</v>
      </c>
      <c r="F66" s="50" t="s">
        <v>10</v>
      </c>
      <c r="G66" s="51">
        <f t="shared" ref="G66:G68" si="21">SUM(H66:L66)</f>
        <v>36</v>
      </c>
      <c r="H66" s="51">
        <f>H67+H68</f>
        <v>22</v>
      </c>
      <c r="I66" s="51">
        <f>I67+I68</f>
        <v>14</v>
      </c>
      <c r="J66" s="51">
        <f>J67+J68</f>
        <v>0</v>
      </c>
      <c r="K66" s="52">
        <f>K67+K68</f>
        <v>0</v>
      </c>
      <c r="L66" s="52">
        <v>0</v>
      </c>
      <c r="M66" s="102" t="s">
        <v>74</v>
      </c>
      <c r="N66" s="37"/>
      <c r="O66" s="37"/>
      <c r="P66" s="37"/>
      <c r="Q66" s="37"/>
      <c r="R66" s="37"/>
      <c r="S66" s="37"/>
    </row>
    <row r="67" spans="1:19" ht="15.75" customHeight="1">
      <c r="A67" s="106"/>
      <c r="B67" s="109"/>
      <c r="C67" s="112"/>
      <c r="D67" s="42">
        <v>10</v>
      </c>
      <c r="E67" s="49">
        <v>2021</v>
      </c>
      <c r="F67" s="53" t="s">
        <v>13</v>
      </c>
      <c r="G67" s="51">
        <f t="shared" si="21"/>
        <v>0</v>
      </c>
      <c r="H67" s="54">
        <v>0</v>
      </c>
      <c r="I67" s="54">
        <v>0</v>
      </c>
      <c r="J67" s="54">
        <v>0</v>
      </c>
      <c r="K67" s="55">
        <v>0</v>
      </c>
      <c r="L67" s="55">
        <v>0</v>
      </c>
      <c r="M67" s="103"/>
      <c r="N67" s="37"/>
      <c r="O67" s="37"/>
      <c r="P67" s="37"/>
      <c r="Q67" s="37"/>
      <c r="R67" s="37"/>
      <c r="S67" s="37"/>
    </row>
    <row r="68" spans="1:19" ht="15.75" customHeight="1">
      <c r="A68" s="106"/>
      <c r="B68" s="109"/>
      <c r="C68" s="112"/>
      <c r="D68" s="42">
        <v>0</v>
      </c>
      <c r="E68" s="49">
        <v>2022</v>
      </c>
      <c r="F68" s="53" t="s">
        <v>14</v>
      </c>
      <c r="G68" s="51">
        <f t="shared" si="21"/>
        <v>36</v>
      </c>
      <c r="H68" s="54">
        <v>22</v>
      </c>
      <c r="I68" s="54">
        <v>14</v>
      </c>
      <c r="J68" s="54">
        <v>0</v>
      </c>
      <c r="K68" s="55">
        <v>0</v>
      </c>
      <c r="L68" s="55">
        <v>0</v>
      </c>
      <c r="M68" s="103"/>
      <c r="N68" s="37"/>
      <c r="O68" s="37"/>
      <c r="P68" s="37"/>
      <c r="Q68" s="37"/>
      <c r="R68" s="37"/>
      <c r="S68" s="37"/>
    </row>
    <row r="69" spans="1:19" ht="15.75" customHeight="1">
      <c r="A69" s="106"/>
      <c r="B69" s="109"/>
      <c r="C69" s="112"/>
      <c r="D69" s="42">
        <v>0</v>
      </c>
      <c r="E69" s="49">
        <v>2023</v>
      </c>
      <c r="F69" s="138"/>
      <c r="G69" s="139"/>
      <c r="H69" s="139"/>
      <c r="I69" s="139"/>
      <c r="J69" s="139"/>
      <c r="K69" s="139"/>
      <c r="L69" s="140"/>
      <c r="M69" s="103"/>
      <c r="N69" s="37"/>
      <c r="O69" s="37"/>
      <c r="P69" s="37"/>
      <c r="Q69" s="37"/>
      <c r="R69" s="37"/>
      <c r="S69" s="37"/>
    </row>
    <row r="70" spans="1:19" ht="15.75" customHeight="1">
      <c r="A70" s="107"/>
      <c r="B70" s="110"/>
      <c r="C70" s="113"/>
      <c r="D70" s="42">
        <v>0</v>
      </c>
      <c r="E70" s="49">
        <v>2024</v>
      </c>
      <c r="F70" s="141"/>
      <c r="G70" s="142"/>
      <c r="H70" s="142"/>
      <c r="I70" s="142"/>
      <c r="J70" s="142"/>
      <c r="K70" s="142"/>
      <c r="L70" s="143"/>
      <c r="M70" s="104"/>
      <c r="N70" s="37"/>
      <c r="O70" s="37"/>
      <c r="P70" s="37"/>
      <c r="Q70" s="37"/>
      <c r="R70" s="37"/>
      <c r="S70" s="37"/>
    </row>
    <row r="71" spans="1:19" ht="16.350000000000001" customHeight="1">
      <c r="A71" s="105" t="s">
        <v>41</v>
      </c>
      <c r="B71" s="108" t="s">
        <v>80</v>
      </c>
      <c r="C71" s="111" t="s">
        <v>28</v>
      </c>
      <c r="D71" s="42">
        <v>0</v>
      </c>
      <c r="E71" s="49">
        <v>2020</v>
      </c>
      <c r="F71" s="50" t="s">
        <v>10</v>
      </c>
      <c r="G71" s="51">
        <f t="shared" ref="G71:G73" si="22">SUM(H71:L71)</f>
        <v>2566.0990300000003</v>
      </c>
      <c r="H71" s="51">
        <f>H72+H73</f>
        <v>0</v>
      </c>
      <c r="I71" s="51">
        <f>I72+I73</f>
        <v>1135.7</v>
      </c>
      <c r="J71" s="51">
        <f>J72+J73</f>
        <v>430.39902999999998</v>
      </c>
      <c r="K71" s="52">
        <f>K72+K73</f>
        <v>500</v>
      </c>
      <c r="L71" s="52">
        <f>SUM(L72:L73)</f>
        <v>500</v>
      </c>
      <c r="M71" s="102" t="s">
        <v>16</v>
      </c>
      <c r="N71" s="41"/>
      <c r="O71" s="41"/>
      <c r="P71" s="40"/>
      <c r="Q71" s="37"/>
      <c r="R71" s="37"/>
      <c r="S71" s="37"/>
    </row>
    <row r="72" spans="1:19" ht="16.350000000000001" customHeight="1">
      <c r="A72" s="106"/>
      <c r="B72" s="109"/>
      <c r="C72" s="112"/>
      <c r="D72" s="42">
        <v>2</v>
      </c>
      <c r="E72" s="49">
        <v>2021</v>
      </c>
      <c r="F72" s="53" t="s">
        <v>13</v>
      </c>
      <c r="G72" s="51">
        <f t="shared" si="22"/>
        <v>0</v>
      </c>
      <c r="H72" s="54">
        <v>0</v>
      </c>
      <c r="I72" s="54">
        <v>0</v>
      </c>
      <c r="J72" s="54">
        <v>0</v>
      </c>
      <c r="K72" s="55">
        <v>0</v>
      </c>
      <c r="L72" s="55">
        <v>0</v>
      </c>
      <c r="M72" s="103"/>
      <c r="N72" s="41"/>
      <c r="O72" s="41"/>
      <c r="P72" s="37"/>
      <c r="Q72" s="37"/>
      <c r="R72" s="37"/>
      <c r="S72" s="37"/>
    </row>
    <row r="73" spans="1:19" ht="16.350000000000001" customHeight="1">
      <c r="A73" s="106"/>
      <c r="B73" s="109"/>
      <c r="C73" s="112"/>
      <c r="D73" s="42">
        <v>3</v>
      </c>
      <c r="E73" s="49">
        <v>2022</v>
      </c>
      <c r="F73" s="53" t="s">
        <v>14</v>
      </c>
      <c r="G73" s="51">
        <f t="shared" si="22"/>
        <v>2566.0990300000003</v>
      </c>
      <c r="H73" s="54">
        <v>0</v>
      </c>
      <c r="I73" s="54">
        <v>1135.7</v>
      </c>
      <c r="J73" s="54">
        <v>430.39902999999998</v>
      </c>
      <c r="K73" s="55">
        <v>500</v>
      </c>
      <c r="L73" s="55">
        <v>500</v>
      </c>
      <c r="M73" s="103"/>
      <c r="N73" s="41"/>
      <c r="O73" s="41"/>
      <c r="P73" s="37"/>
      <c r="Q73" s="37"/>
      <c r="R73" s="37"/>
      <c r="S73" s="37"/>
    </row>
    <row r="74" spans="1:19" ht="16.350000000000001" customHeight="1">
      <c r="A74" s="106"/>
      <c r="B74" s="109"/>
      <c r="C74" s="112"/>
      <c r="D74" s="42">
        <v>3</v>
      </c>
      <c r="E74" s="49">
        <v>2023</v>
      </c>
      <c r="F74" s="138"/>
      <c r="G74" s="139"/>
      <c r="H74" s="139"/>
      <c r="I74" s="139"/>
      <c r="J74" s="139"/>
      <c r="K74" s="139"/>
      <c r="L74" s="140"/>
      <c r="M74" s="103"/>
      <c r="N74" s="41"/>
      <c r="O74" s="41"/>
      <c r="P74" s="37"/>
      <c r="Q74" s="37"/>
      <c r="R74" s="37"/>
      <c r="S74" s="37"/>
    </row>
    <row r="75" spans="1:19" ht="16.350000000000001" customHeight="1">
      <c r="A75" s="107"/>
      <c r="B75" s="110"/>
      <c r="C75" s="113"/>
      <c r="D75" s="42">
        <v>3</v>
      </c>
      <c r="E75" s="49">
        <v>2024</v>
      </c>
      <c r="F75" s="141"/>
      <c r="G75" s="142"/>
      <c r="H75" s="142"/>
      <c r="I75" s="142"/>
      <c r="J75" s="142"/>
      <c r="K75" s="142"/>
      <c r="L75" s="143"/>
      <c r="M75" s="104"/>
      <c r="N75" s="41"/>
      <c r="O75" s="41"/>
      <c r="P75" s="37"/>
      <c r="Q75" s="37"/>
      <c r="R75" s="37"/>
      <c r="S75" s="37"/>
    </row>
    <row r="76" spans="1:19" ht="15.6" customHeight="1">
      <c r="A76" s="105" t="s">
        <v>43</v>
      </c>
      <c r="B76" s="108" t="s">
        <v>45</v>
      </c>
      <c r="C76" s="111" t="s">
        <v>28</v>
      </c>
      <c r="D76" s="42">
        <v>1</v>
      </c>
      <c r="E76" s="49">
        <v>2020</v>
      </c>
      <c r="F76" s="50" t="s">
        <v>10</v>
      </c>
      <c r="G76" s="51">
        <f t="shared" ref="G76:G78" si="23">SUM(H76:L76)</f>
        <v>253.90244999999999</v>
      </c>
      <c r="H76" s="51">
        <f>H77+H78</f>
        <v>22.798449999999999</v>
      </c>
      <c r="I76" s="51">
        <f>I77+I78</f>
        <v>15.552</v>
      </c>
      <c r="J76" s="51">
        <f>J77+J78</f>
        <v>15.552</v>
      </c>
      <c r="K76" s="52">
        <f>K77+K78</f>
        <v>100</v>
      </c>
      <c r="L76" s="52">
        <f>L77+L78</f>
        <v>100</v>
      </c>
      <c r="M76" s="102" t="s">
        <v>16</v>
      </c>
      <c r="N76" s="37"/>
      <c r="O76" s="37"/>
      <c r="P76" s="37"/>
      <c r="Q76" s="37"/>
      <c r="R76" s="37"/>
      <c r="S76" s="37"/>
    </row>
    <row r="77" spans="1:19" ht="15.6" customHeight="1">
      <c r="A77" s="106"/>
      <c r="B77" s="109"/>
      <c r="C77" s="112"/>
      <c r="D77" s="42">
        <v>1</v>
      </c>
      <c r="E77" s="49">
        <v>2021</v>
      </c>
      <c r="F77" s="53" t="s">
        <v>13</v>
      </c>
      <c r="G77" s="51">
        <f t="shared" si="23"/>
        <v>0</v>
      </c>
      <c r="H77" s="54">
        <v>0</v>
      </c>
      <c r="I77" s="54">
        <v>0</v>
      </c>
      <c r="J77" s="54">
        <v>0</v>
      </c>
      <c r="K77" s="55">
        <v>0</v>
      </c>
      <c r="L77" s="55">
        <v>0</v>
      </c>
      <c r="M77" s="103"/>
      <c r="N77" s="37"/>
      <c r="O77" s="37"/>
      <c r="P77" s="37"/>
      <c r="Q77" s="37"/>
      <c r="R77" s="37"/>
      <c r="S77" s="37"/>
    </row>
    <row r="78" spans="1:19" ht="15.6" customHeight="1">
      <c r="A78" s="106"/>
      <c r="B78" s="109"/>
      <c r="C78" s="112"/>
      <c r="D78" s="42">
        <v>1</v>
      </c>
      <c r="E78" s="49">
        <v>2022</v>
      </c>
      <c r="F78" s="53" t="s">
        <v>14</v>
      </c>
      <c r="G78" s="51">
        <f t="shared" si="23"/>
        <v>253.90244999999999</v>
      </c>
      <c r="H78" s="54">
        <v>22.798449999999999</v>
      </c>
      <c r="I78" s="54">
        <v>15.552</v>
      </c>
      <c r="J78" s="54">
        <v>15.552</v>
      </c>
      <c r="K78" s="55">
        <v>100</v>
      </c>
      <c r="L78" s="55">
        <v>100</v>
      </c>
      <c r="M78" s="103"/>
      <c r="N78" s="37"/>
      <c r="O78" s="37"/>
      <c r="P78" s="37"/>
      <c r="Q78" s="37"/>
      <c r="R78" s="37"/>
      <c r="S78" s="37"/>
    </row>
    <row r="79" spans="1:19" ht="15.6" customHeight="1">
      <c r="A79" s="106"/>
      <c r="B79" s="109"/>
      <c r="C79" s="112"/>
      <c r="D79" s="42">
        <v>1</v>
      </c>
      <c r="E79" s="49">
        <v>2023</v>
      </c>
      <c r="F79" s="138"/>
      <c r="G79" s="139"/>
      <c r="H79" s="139"/>
      <c r="I79" s="139"/>
      <c r="J79" s="139"/>
      <c r="K79" s="139"/>
      <c r="L79" s="140"/>
      <c r="M79" s="103"/>
      <c r="N79" s="37"/>
      <c r="O79" s="37"/>
      <c r="P79" s="37"/>
      <c r="Q79" s="37"/>
      <c r="R79" s="37"/>
      <c r="S79" s="37"/>
    </row>
    <row r="80" spans="1:19" ht="15.6" customHeight="1">
      <c r="A80" s="107"/>
      <c r="B80" s="110"/>
      <c r="C80" s="113"/>
      <c r="D80" s="42">
        <v>1</v>
      </c>
      <c r="E80" s="49">
        <v>2024</v>
      </c>
      <c r="F80" s="141"/>
      <c r="G80" s="142"/>
      <c r="H80" s="142"/>
      <c r="I80" s="142"/>
      <c r="J80" s="142"/>
      <c r="K80" s="142"/>
      <c r="L80" s="143"/>
      <c r="M80" s="104"/>
      <c r="N80" s="37"/>
      <c r="O80" s="37"/>
      <c r="P80" s="37"/>
      <c r="Q80" s="37"/>
      <c r="R80" s="37"/>
      <c r="S80" s="37"/>
    </row>
    <row r="81" spans="1:19" ht="21" customHeight="1">
      <c r="A81" s="105" t="s">
        <v>44</v>
      </c>
      <c r="B81" s="108" t="s">
        <v>63</v>
      </c>
      <c r="C81" s="111" t="s">
        <v>28</v>
      </c>
      <c r="D81" s="42">
        <v>1</v>
      </c>
      <c r="E81" s="49">
        <v>2020</v>
      </c>
      <c r="F81" s="50" t="s">
        <v>10</v>
      </c>
      <c r="G81" s="51">
        <f t="shared" ref="G81:G83" si="24">SUM(H81:L81)</f>
        <v>935.07600000000002</v>
      </c>
      <c r="H81" s="51">
        <f>H82+H83</f>
        <v>117.5</v>
      </c>
      <c r="I81" s="51">
        <f>I82+I83</f>
        <v>133.12799999999999</v>
      </c>
      <c r="J81" s="51">
        <f>J82+J83</f>
        <v>284.44799999999998</v>
      </c>
      <c r="K81" s="52">
        <f>K82+K83</f>
        <v>200</v>
      </c>
      <c r="L81" s="52">
        <f>L82+L83</f>
        <v>200</v>
      </c>
      <c r="M81" s="102" t="s">
        <v>16</v>
      </c>
      <c r="N81" s="37"/>
      <c r="O81" s="37"/>
      <c r="P81" s="37"/>
      <c r="Q81" s="37"/>
      <c r="R81" s="37"/>
      <c r="S81" s="37"/>
    </row>
    <row r="82" spans="1:19" ht="21" customHeight="1">
      <c r="A82" s="106"/>
      <c r="B82" s="109"/>
      <c r="C82" s="112"/>
      <c r="D82" s="42">
        <v>3</v>
      </c>
      <c r="E82" s="49">
        <v>2021</v>
      </c>
      <c r="F82" s="53" t="s">
        <v>13</v>
      </c>
      <c r="G82" s="51">
        <f t="shared" si="24"/>
        <v>0</v>
      </c>
      <c r="H82" s="54">
        <v>0</v>
      </c>
      <c r="I82" s="54">
        <v>0</v>
      </c>
      <c r="J82" s="54">
        <v>0</v>
      </c>
      <c r="K82" s="55">
        <v>0</v>
      </c>
      <c r="L82" s="55">
        <v>0</v>
      </c>
      <c r="M82" s="103"/>
      <c r="N82" s="37"/>
      <c r="O82" s="37"/>
      <c r="P82" s="37"/>
      <c r="Q82" s="37"/>
      <c r="R82" s="37"/>
      <c r="S82" s="37"/>
    </row>
    <row r="83" spans="1:19" ht="19.7" customHeight="1">
      <c r="A83" s="106"/>
      <c r="B83" s="109"/>
      <c r="C83" s="112"/>
      <c r="D83" s="42">
        <v>9</v>
      </c>
      <c r="E83" s="49">
        <v>2022</v>
      </c>
      <c r="F83" s="53" t="s">
        <v>14</v>
      </c>
      <c r="G83" s="51">
        <f t="shared" si="24"/>
        <v>935.07600000000002</v>
      </c>
      <c r="H83" s="54">
        <v>117.5</v>
      </c>
      <c r="I83" s="54">
        <v>133.12799999999999</v>
      </c>
      <c r="J83" s="54">
        <v>284.44799999999998</v>
      </c>
      <c r="K83" s="55">
        <v>200</v>
      </c>
      <c r="L83" s="55">
        <v>200</v>
      </c>
      <c r="M83" s="103"/>
      <c r="N83" s="37"/>
      <c r="O83" s="37"/>
      <c r="P83" s="37"/>
      <c r="Q83" s="37"/>
      <c r="R83" s="37"/>
      <c r="S83" s="37"/>
    </row>
    <row r="84" spans="1:19" ht="15" customHeight="1">
      <c r="A84" s="106"/>
      <c r="B84" s="109"/>
      <c r="C84" s="112"/>
      <c r="D84" s="42">
        <v>9</v>
      </c>
      <c r="E84" s="49">
        <v>2023</v>
      </c>
      <c r="F84" s="138"/>
      <c r="G84" s="139"/>
      <c r="H84" s="139"/>
      <c r="I84" s="139"/>
      <c r="J84" s="139"/>
      <c r="K84" s="139"/>
      <c r="L84" s="140"/>
      <c r="M84" s="103"/>
      <c r="N84" s="37"/>
      <c r="O84" s="37"/>
      <c r="P84" s="37"/>
      <c r="Q84" s="37"/>
      <c r="R84" s="37"/>
      <c r="S84" s="37"/>
    </row>
    <row r="85" spans="1:19" ht="15" customHeight="1">
      <c r="A85" s="107"/>
      <c r="B85" s="110"/>
      <c r="C85" s="113"/>
      <c r="D85" s="42">
        <v>9</v>
      </c>
      <c r="E85" s="49">
        <v>2024</v>
      </c>
      <c r="F85" s="141"/>
      <c r="G85" s="142"/>
      <c r="H85" s="142"/>
      <c r="I85" s="142"/>
      <c r="J85" s="142"/>
      <c r="K85" s="142"/>
      <c r="L85" s="143"/>
      <c r="M85" s="104"/>
      <c r="N85" s="37"/>
      <c r="O85" s="37"/>
      <c r="P85" s="37"/>
      <c r="Q85" s="37"/>
      <c r="R85" s="37"/>
      <c r="S85" s="37"/>
    </row>
    <row r="86" spans="1:19" ht="19.7" hidden="1" customHeight="1">
      <c r="A86" s="105"/>
      <c r="B86" s="108"/>
      <c r="C86" s="111"/>
      <c r="D86" s="42"/>
      <c r="E86" s="49"/>
      <c r="F86" s="50" t="s">
        <v>10</v>
      </c>
      <c r="G86" s="51">
        <f t="shared" ref="G86:G88" si="25">SUM(H86:L86)</f>
        <v>0</v>
      </c>
      <c r="H86" s="51">
        <f>H87+H88</f>
        <v>0</v>
      </c>
      <c r="I86" s="51">
        <f>I87+I88</f>
        <v>0</v>
      </c>
      <c r="J86" s="51">
        <f>J87+J88</f>
        <v>0</v>
      </c>
      <c r="K86" s="51">
        <f>K87+K88</f>
        <v>0</v>
      </c>
      <c r="L86" s="51">
        <f>L87+L88</f>
        <v>0</v>
      </c>
      <c r="M86" s="102"/>
      <c r="N86" s="37"/>
      <c r="O86" s="37"/>
      <c r="P86" s="37"/>
      <c r="Q86" s="37"/>
      <c r="R86" s="37"/>
      <c r="S86" s="37"/>
    </row>
    <row r="87" spans="1:19" ht="19.7" hidden="1" customHeight="1">
      <c r="A87" s="106"/>
      <c r="B87" s="109"/>
      <c r="C87" s="112"/>
      <c r="D87" s="42"/>
      <c r="E87" s="49"/>
      <c r="F87" s="53" t="s">
        <v>13</v>
      </c>
      <c r="G87" s="51">
        <f t="shared" si="25"/>
        <v>0</v>
      </c>
      <c r="H87" s="54"/>
      <c r="I87" s="54"/>
      <c r="J87" s="54"/>
      <c r="K87" s="54"/>
      <c r="L87" s="54"/>
      <c r="M87" s="103"/>
      <c r="N87" s="37"/>
      <c r="O87" s="37"/>
      <c r="P87" s="37"/>
      <c r="Q87" s="37"/>
      <c r="R87" s="37"/>
      <c r="S87" s="37"/>
    </row>
    <row r="88" spans="1:19" ht="19.7" hidden="1" customHeight="1">
      <c r="A88" s="106"/>
      <c r="B88" s="109"/>
      <c r="C88" s="112"/>
      <c r="D88" s="42"/>
      <c r="E88" s="49"/>
      <c r="F88" s="53" t="s">
        <v>14</v>
      </c>
      <c r="G88" s="51">
        <f t="shared" si="25"/>
        <v>0</v>
      </c>
      <c r="H88" s="54"/>
      <c r="I88" s="54"/>
      <c r="J88" s="54"/>
      <c r="K88" s="54"/>
      <c r="L88" s="54"/>
      <c r="M88" s="103"/>
      <c r="N88" s="37"/>
      <c r="O88" s="37"/>
      <c r="P88" s="37"/>
      <c r="Q88" s="37"/>
      <c r="R88" s="37"/>
      <c r="S88" s="37"/>
    </row>
    <row r="89" spans="1:19" ht="15.6" hidden="1" customHeight="1">
      <c r="A89" s="106"/>
      <c r="B89" s="109"/>
      <c r="C89" s="112"/>
      <c r="D89" s="71"/>
      <c r="E89" s="49"/>
      <c r="F89" s="138"/>
      <c r="G89" s="139"/>
      <c r="H89" s="139"/>
      <c r="I89" s="139"/>
      <c r="J89" s="139"/>
      <c r="K89" s="139"/>
      <c r="L89" s="140"/>
      <c r="M89" s="103"/>
      <c r="N89" s="37"/>
      <c r="O89" s="37"/>
      <c r="P89" s="37"/>
      <c r="Q89" s="37"/>
      <c r="R89" s="37"/>
      <c r="S89" s="37"/>
    </row>
    <row r="90" spans="1:19" ht="15.6" hidden="1" customHeight="1">
      <c r="A90" s="107"/>
      <c r="B90" s="110"/>
      <c r="C90" s="113"/>
      <c r="D90" s="71"/>
      <c r="E90" s="49"/>
      <c r="F90" s="141"/>
      <c r="G90" s="142"/>
      <c r="H90" s="142"/>
      <c r="I90" s="142"/>
      <c r="J90" s="142"/>
      <c r="K90" s="142"/>
      <c r="L90" s="143"/>
      <c r="M90" s="104"/>
      <c r="N90" s="37"/>
      <c r="O90" s="37"/>
      <c r="P90" s="37"/>
      <c r="Q90" s="37"/>
      <c r="R90" s="37"/>
      <c r="S90" s="37"/>
    </row>
    <row r="91" spans="1:19" ht="47.25" customHeight="1">
      <c r="E91" s="31"/>
      <c r="F91" s="176" t="s">
        <v>54</v>
      </c>
      <c r="G91" s="176"/>
      <c r="H91" s="176"/>
      <c r="I91" s="177"/>
      <c r="J91" s="177"/>
      <c r="K91" s="177"/>
      <c r="L91" s="177"/>
      <c r="M91" s="177"/>
    </row>
    <row r="92" spans="1:19" ht="12.6" customHeight="1">
      <c r="F92" s="32"/>
      <c r="G92" s="29"/>
      <c r="H92" s="29"/>
      <c r="I92" s="17"/>
      <c r="J92" s="17"/>
      <c r="K92" s="17"/>
      <c r="L92" s="17"/>
      <c r="M92" s="18"/>
    </row>
    <row r="93" spans="1:19" ht="57" customHeight="1">
      <c r="A93" s="178" t="s">
        <v>78</v>
      </c>
      <c r="B93" s="178"/>
      <c r="C93" s="178"/>
      <c r="D93" s="178"/>
      <c r="E93" s="178"/>
      <c r="F93" s="178"/>
      <c r="G93" s="178"/>
      <c r="H93" s="178"/>
      <c r="I93" s="177"/>
      <c r="J93" s="177"/>
      <c r="K93" s="177"/>
      <c r="L93" s="177"/>
      <c r="M93" s="177"/>
    </row>
    <row r="94" spans="1:19" ht="20.25" customHeight="1">
      <c r="A94" s="33"/>
      <c r="B94" s="33"/>
      <c r="C94" s="33"/>
      <c r="D94" s="33"/>
      <c r="E94" s="33"/>
      <c r="F94" s="33"/>
      <c r="G94" s="33"/>
      <c r="H94" s="33"/>
      <c r="I94" s="18"/>
      <c r="J94" s="18"/>
      <c r="K94" s="18"/>
      <c r="L94" s="18"/>
      <c r="M94" s="26" t="s">
        <v>55</v>
      </c>
    </row>
    <row r="95" spans="1:19" ht="14.1" customHeight="1">
      <c r="A95" s="99" t="s">
        <v>4</v>
      </c>
      <c r="B95" s="82" t="s">
        <v>0</v>
      </c>
      <c r="C95" s="132" t="s">
        <v>21</v>
      </c>
      <c r="D95" s="132"/>
      <c r="E95" s="82" t="s">
        <v>1</v>
      </c>
      <c r="F95" s="82" t="s">
        <v>11</v>
      </c>
      <c r="G95" s="135" t="s">
        <v>47</v>
      </c>
      <c r="H95" s="114" t="s">
        <v>48</v>
      </c>
      <c r="I95" s="115"/>
      <c r="J95" s="115"/>
      <c r="K95" s="115"/>
      <c r="L95" s="116"/>
      <c r="M95" s="82" t="s">
        <v>12</v>
      </c>
    </row>
    <row r="96" spans="1:19" ht="14.45" customHeight="1">
      <c r="A96" s="99"/>
      <c r="B96" s="82"/>
      <c r="C96" s="132"/>
      <c r="D96" s="132"/>
      <c r="E96" s="82"/>
      <c r="F96" s="82"/>
      <c r="G96" s="135"/>
      <c r="H96" s="134">
        <v>2020</v>
      </c>
      <c r="I96" s="134">
        <v>2021</v>
      </c>
      <c r="J96" s="134">
        <v>2022</v>
      </c>
      <c r="K96" s="134">
        <v>2023</v>
      </c>
      <c r="L96" s="117">
        <v>2024</v>
      </c>
      <c r="M96" s="82"/>
    </row>
    <row r="97" spans="1:13" ht="20.45" customHeight="1">
      <c r="A97" s="99"/>
      <c r="B97" s="82"/>
      <c r="C97" s="27" t="s">
        <v>22</v>
      </c>
      <c r="D97" s="27" t="s">
        <v>23</v>
      </c>
      <c r="E97" s="82"/>
      <c r="F97" s="82"/>
      <c r="G97" s="135"/>
      <c r="H97" s="134"/>
      <c r="I97" s="134"/>
      <c r="J97" s="134"/>
      <c r="K97" s="134"/>
      <c r="L97" s="118"/>
      <c r="M97" s="82"/>
    </row>
    <row r="98" spans="1:13" ht="27.6" customHeight="1">
      <c r="A98" s="119" t="s">
        <v>2</v>
      </c>
      <c r="B98" s="121" t="s">
        <v>49</v>
      </c>
      <c r="C98" s="82" t="s">
        <v>15</v>
      </c>
      <c r="D98" s="82" t="s">
        <v>15</v>
      </c>
      <c r="E98" s="179" t="s">
        <v>15</v>
      </c>
      <c r="F98" s="50" t="s">
        <v>10</v>
      </c>
      <c r="G98" s="51">
        <f>SUM(H98:L98)</f>
        <v>150</v>
      </c>
      <c r="H98" s="51">
        <f>H99+H100</f>
        <v>30</v>
      </c>
      <c r="I98" s="51">
        <f>I99+I100</f>
        <v>30</v>
      </c>
      <c r="J98" s="51">
        <f>J99+J100</f>
        <v>30</v>
      </c>
      <c r="K98" s="51">
        <f>K99+K100</f>
        <v>30</v>
      </c>
      <c r="L98" s="51">
        <f>L99+L100</f>
        <v>30</v>
      </c>
      <c r="M98" s="186" t="s">
        <v>15</v>
      </c>
    </row>
    <row r="99" spans="1:13" ht="27.6" customHeight="1">
      <c r="A99" s="119"/>
      <c r="B99" s="121"/>
      <c r="C99" s="82"/>
      <c r="D99" s="82"/>
      <c r="E99" s="179"/>
      <c r="F99" s="50" t="s">
        <v>13</v>
      </c>
      <c r="G99" s="51">
        <f t="shared" ref="G99:G106" si="26">SUM(H99:L99)</f>
        <v>0</v>
      </c>
      <c r="H99" s="51">
        <f t="shared" ref="H99:K100" si="27">H102</f>
        <v>0</v>
      </c>
      <c r="I99" s="51">
        <f t="shared" si="27"/>
        <v>0</v>
      </c>
      <c r="J99" s="51">
        <f t="shared" si="27"/>
        <v>0</v>
      </c>
      <c r="K99" s="51">
        <f t="shared" si="27"/>
        <v>0</v>
      </c>
      <c r="L99" s="51">
        <f t="shared" ref="L99" si="28">L102</f>
        <v>0</v>
      </c>
      <c r="M99" s="186"/>
    </row>
    <row r="100" spans="1:13" ht="27.6" customHeight="1">
      <c r="A100" s="119"/>
      <c r="B100" s="121"/>
      <c r="C100" s="82"/>
      <c r="D100" s="82"/>
      <c r="E100" s="179"/>
      <c r="F100" s="50" t="s">
        <v>14</v>
      </c>
      <c r="G100" s="51">
        <f t="shared" si="26"/>
        <v>150</v>
      </c>
      <c r="H100" s="51">
        <f>H103</f>
        <v>30</v>
      </c>
      <c r="I100" s="51">
        <f t="shared" si="27"/>
        <v>30</v>
      </c>
      <c r="J100" s="51">
        <f t="shared" si="27"/>
        <v>30</v>
      </c>
      <c r="K100" s="51">
        <f t="shared" si="27"/>
        <v>30</v>
      </c>
      <c r="L100" s="51">
        <f t="shared" ref="L100" si="29">L103</f>
        <v>30</v>
      </c>
      <c r="M100" s="186"/>
    </row>
    <row r="101" spans="1:13" ht="42" customHeight="1">
      <c r="A101" s="119" t="s">
        <v>3</v>
      </c>
      <c r="B101" s="121" t="s">
        <v>50</v>
      </c>
      <c r="C101" s="82" t="s">
        <v>15</v>
      </c>
      <c r="D101" s="82" t="s">
        <v>15</v>
      </c>
      <c r="E101" s="173" t="s">
        <v>75</v>
      </c>
      <c r="F101" s="50" t="s">
        <v>10</v>
      </c>
      <c r="G101" s="51">
        <f t="shared" si="26"/>
        <v>150</v>
      </c>
      <c r="H101" s="51">
        <f>SUM(H102:H103)</f>
        <v>30</v>
      </c>
      <c r="I101" s="51">
        <f>SUM(I102:I103)</f>
        <v>30</v>
      </c>
      <c r="J101" s="51">
        <f>SUM(J102:J103)</f>
        <v>30</v>
      </c>
      <c r="K101" s="51">
        <f>SUM(K102:K103)</f>
        <v>30</v>
      </c>
      <c r="L101" s="51">
        <f>SUM(L102:L103)</f>
        <v>30</v>
      </c>
      <c r="M101" s="120" t="s">
        <v>16</v>
      </c>
    </row>
    <row r="102" spans="1:13" ht="42" customHeight="1">
      <c r="A102" s="119"/>
      <c r="B102" s="121"/>
      <c r="C102" s="82"/>
      <c r="D102" s="82"/>
      <c r="E102" s="174"/>
      <c r="F102" s="50" t="s">
        <v>13</v>
      </c>
      <c r="G102" s="51">
        <f t="shared" si="26"/>
        <v>0</v>
      </c>
      <c r="H102" s="51">
        <f t="shared" ref="H102:K103" si="30">H105+H110+H115</f>
        <v>0</v>
      </c>
      <c r="I102" s="51">
        <f t="shared" si="30"/>
        <v>0</v>
      </c>
      <c r="J102" s="51">
        <f t="shared" si="30"/>
        <v>0</v>
      </c>
      <c r="K102" s="51">
        <f t="shared" si="30"/>
        <v>0</v>
      </c>
      <c r="L102" s="51">
        <f t="shared" ref="L102" si="31">L105+L110+L115</f>
        <v>0</v>
      </c>
      <c r="M102" s="120"/>
    </row>
    <row r="103" spans="1:13" ht="42" customHeight="1">
      <c r="A103" s="119"/>
      <c r="B103" s="121"/>
      <c r="C103" s="82"/>
      <c r="D103" s="82"/>
      <c r="E103" s="175"/>
      <c r="F103" s="50" t="s">
        <v>14</v>
      </c>
      <c r="G103" s="51">
        <f t="shared" si="26"/>
        <v>150</v>
      </c>
      <c r="H103" s="51">
        <f t="shared" si="30"/>
        <v>30</v>
      </c>
      <c r="I103" s="51">
        <f t="shared" si="30"/>
        <v>30</v>
      </c>
      <c r="J103" s="51">
        <f t="shared" si="30"/>
        <v>30</v>
      </c>
      <c r="K103" s="51">
        <f t="shared" si="30"/>
        <v>30</v>
      </c>
      <c r="L103" s="51">
        <f t="shared" ref="L103" si="32">L106+L111+L116</f>
        <v>30</v>
      </c>
      <c r="M103" s="120"/>
    </row>
    <row r="104" spans="1:13" ht="19.5" customHeight="1">
      <c r="A104" s="87" t="s">
        <v>5</v>
      </c>
      <c r="B104" s="90" t="s">
        <v>8</v>
      </c>
      <c r="C104" s="93" t="s">
        <v>29</v>
      </c>
      <c r="D104" s="27">
        <v>200</v>
      </c>
      <c r="E104" s="28">
        <v>2020</v>
      </c>
      <c r="F104" s="50" t="s">
        <v>10</v>
      </c>
      <c r="G104" s="51">
        <f t="shared" si="26"/>
        <v>50</v>
      </c>
      <c r="H104" s="51">
        <f>H105+H106</f>
        <v>10</v>
      </c>
      <c r="I104" s="51">
        <f>I105+I106</f>
        <v>10</v>
      </c>
      <c r="J104" s="51">
        <f>J105+J106</f>
        <v>10</v>
      </c>
      <c r="K104" s="51">
        <f>K105+K106</f>
        <v>10</v>
      </c>
      <c r="L104" s="51">
        <f>L105+L106</f>
        <v>10</v>
      </c>
      <c r="M104" s="96" t="s">
        <v>16</v>
      </c>
    </row>
    <row r="105" spans="1:13" ht="19.5" customHeight="1">
      <c r="A105" s="88"/>
      <c r="B105" s="91"/>
      <c r="C105" s="94"/>
      <c r="D105" s="27">
        <v>200</v>
      </c>
      <c r="E105" s="28">
        <v>2021</v>
      </c>
      <c r="F105" s="53" t="s">
        <v>13</v>
      </c>
      <c r="G105" s="51">
        <f t="shared" si="26"/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97"/>
    </row>
    <row r="106" spans="1:13" ht="19.5" customHeight="1">
      <c r="A106" s="88"/>
      <c r="B106" s="91"/>
      <c r="C106" s="94"/>
      <c r="D106" s="27">
        <v>200</v>
      </c>
      <c r="E106" s="28">
        <v>2022</v>
      </c>
      <c r="F106" s="53" t="s">
        <v>14</v>
      </c>
      <c r="G106" s="51">
        <f t="shared" si="26"/>
        <v>50</v>
      </c>
      <c r="H106" s="54">
        <v>10</v>
      </c>
      <c r="I106" s="54">
        <v>10</v>
      </c>
      <c r="J106" s="54">
        <v>10</v>
      </c>
      <c r="K106" s="54">
        <v>10</v>
      </c>
      <c r="L106" s="54">
        <v>10</v>
      </c>
      <c r="M106" s="97"/>
    </row>
    <row r="107" spans="1:13" ht="19.5" customHeight="1">
      <c r="A107" s="88"/>
      <c r="B107" s="91"/>
      <c r="C107" s="94"/>
      <c r="D107" s="27">
        <v>200</v>
      </c>
      <c r="E107" s="28">
        <v>2023</v>
      </c>
      <c r="F107" s="138"/>
      <c r="G107" s="139"/>
      <c r="H107" s="139"/>
      <c r="I107" s="139"/>
      <c r="J107" s="139"/>
      <c r="K107" s="139"/>
      <c r="L107" s="140"/>
      <c r="M107" s="97"/>
    </row>
    <row r="108" spans="1:13" ht="19.5" customHeight="1">
      <c r="A108" s="89"/>
      <c r="B108" s="92"/>
      <c r="C108" s="95"/>
      <c r="D108" s="27">
        <v>200</v>
      </c>
      <c r="E108" s="28">
        <v>2024</v>
      </c>
      <c r="F108" s="141"/>
      <c r="G108" s="142"/>
      <c r="H108" s="142"/>
      <c r="I108" s="142"/>
      <c r="J108" s="142"/>
      <c r="K108" s="142"/>
      <c r="L108" s="143"/>
      <c r="M108" s="98"/>
    </row>
    <row r="109" spans="1:13" ht="18.75" customHeight="1">
      <c r="A109" s="87" t="s">
        <v>6</v>
      </c>
      <c r="B109" s="90" t="s">
        <v>9</v>
      </c>
      <c r="C109" s="93" t="s">
        <v>29</v>
      </c>
      <c r="D109" s="27">
        <v>500</v>
      </c>
      <c r="E109" s="28">
        <v>2020</v>
      </c>
      <c r="F109" s="50" t="s">
        <v>10</v>
      </c>
      <c r="G109" s="51">
        <f t="shared" ref="G109:G111" si="33">SUM(H109:L109)</f>
        <v>100</v>
      </c>
      <c r="H109" s="51">
        <f>H110+H111</f>
        <v>20</v>
      </c>
      <c r="I109" s="51">
        <f>I110+I111</f>
        <v>20</v>
      </c>
      <c r="J109" s="51">
        <f>J110+J111</f>
        <v>20</v>
      </c>
      <c r="K109" s="51">
        <f>K110+K111</f>
        <v>20</v>
      </c>
      <c r="L109" s="51">
        <f>L110+L111</f>
        <v>20</v>
      </c>
      <c r="M109" s="96" t="s">
        <v>16</v>
      </c>
    </row>
    <row r="110" spans="1:13" ht="18.75" customHeight="1">
      <c r="A110" s="88"/>
      <c r="B110" s="91"/>
      <c r="C110" s="94"/>
      <c r="D110" s="27">
        <v>500</v>
      </c>
      <c r="E110" s="28">
        <v>2021</v>
      </c>
      <c r="F110" s="53" t="s">
        <v>13</v>
      </c>
      <c r="G110" s="51">
        <f t="shared" si="33"/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97"/>
    </row>
    <row r="111" spans="1:13" ht="18.75" customHeight="1">
      <c r="A111" s="88"/>
      <c r="B111" s="91"/>
      <c r="C111" s="94"/>
      <c r="D111" s="27">
        <v>100</v>
      </c>
      <c r="E111" s="28">
        <v>2022</v>
      </c>
      <c r="F111" s="53" t="s">
        <v>14</v>
      </c>
      <c r="G111" s="51">
        <f t="shared" si="33"/>
        <v>100</v>
      </c>
      <c r="H111" s="54">
        <v>20</v>
      </c>
      <c r="I111" s="54">
        <v>20</v>
      </c>
      <c r="J111" s="54">
        <v>20</v>
      </c>
      <c r="K111" s="54">
        <v>20</v>
      </c>
      <c r="L111" s="54">
        <v>20</v>
      </c>
      <c r="M111" s="97"/>
    </row>
    <row r="112" spans="1:13" ht="18.75" customHeight="1">
      <c r="A112" s="88"/>
      <c r="B112" s="91"/>
      <c r="C112" s="94"/>
      <c r="D112" s="27">
        <v>100</v>
      </c>
      <c r="E112" s="28">
        <v>2023</v>
      </c>
      <c r="F112" s="138"/>
      <c r="G112" s="139"/>
      <c r="H112" s="139"/>
      <c r="I112" s="139"/>
      <c r="J112" s="139"/>
      <c r="K112" s="139"/>
      <c r="L112" s="140"/>
      <c r="M112" s="97"/>
    </row>
    <row r="113" spans="1:13" ht="18.75" customHeight="1">
      <c r="A113" s="89"/>
      <c r="B113" s="92"/>
      <c r="C113" s="95"/>
      <c r="D113" s="27">
        <v>100</v>
      </c>
      <c r="E113" s="28">
        <v>2024</v>
      </c>
      <c r="F113" s="141"/>
      <c r="G113" s="142"/>
      <c r="H113" s="142"/>
      <c r="I113" s="142"/>
      <c r="J113" s="142"/>
      <c r="K113" s="142"/>
      <c r="L113" s="143"/>
      <c r="M113" s="98"/>
    </row>
    <row r="114" spans="1:13" ht="18" customHeight="1">
      <c r="A114" s="99" t="s">
        <v>7</v>
      </c>
      <c r="B114" s="100" t="s">
        <v>19</v>
      </c>
      <c r="C114" s="82" t="s">
        <v>28</v>
      </c>
      <c r="D114" s="27">
        <v>0</v>
      </c>
      <c r="E114" s="28">
        <v>2020</v>
      </c>
      <c r="F114" s="50" t="s">
        <v>10</v>
      </c>
      <c r="G114" s="51">
        <f t="shared" ref="G114:G116" si="34">SUM(H114:L114)</f>
        <v>0</v>
      </c>
      <c r="H114" s="51">
        <f>H115+H116</f>
        <v>0</v>
      </c>
      <c r="I114" s="51">
        <f>I115+I116</f>
        <v>0</v>
      </c>
      <c r="J114" s="51">
        <f>J115+J116</f>
        <v>0</v>
      </c>
      <c r="K114" s="51">
        <f>K115+K116</f>
        <v>0</v>
      </c>
      <c r="L114" s="51">
        <f>L115+L116</f>
        <v>0</v>
      </c>
      <c r="M114" s="101" t="s">
        <v>16</v>
      </c>
    </row>
    <row r="115" spans="1:13" ht="18" customHeight="1">
      <c r="A115" s="99"/>
      <c r="B115" s="100"/>
      <c r="C115" s="82"/>
      <c r="D115" s="27">
        <v>1</v>
      </c>
      <c r="E115" s="28">
        <v>2021</v>
      </c>
      <c r="F115" s="53" t="s">
        <v>13</v>
      </c>
      <c r="G115" s="51">
        <f t="shared" si="34"/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101"/>
    </row>
    <row r="116" spans="1:13" ht="18" customHeight="1">
      <c r="A116" s="99"/>
      <c r="B116" s="100"/>
      <c r="C116" s="82"/>
      <c r="D116" s="27">
        <v>0</v>
      </c>
      <c r="E116" s="28">
        <v>2022</v>
      </c>
      <c r="F116" s="53" t="s">
        <v>14</v>
      </c>
      <c r="G116" s="51">
        <f t="shared" si="34"/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101"/>
    </row>
    <row r="117" spans="1:13" ht="18" customHeight="1">
      <c r="A117" s="99"/>
      <c r="B117" s="100"/>
      <c r="C117" s="82"/>
      <c r="D117" s="27">
        <v>0</v>
      </c>
      <c r="E117" s="28">
        <v>2023</v>
      </c>
      <c r="F117" s="138"/>
      <c r="G117" s="139"/>
      <c r="H117" s="139"/>
      <c r="I117" s="139"/>
      <c r="J117" s="139"/>
      <c r="K117" s="139"/>
      <c r="L117" s="140"/>
      <c r="M117" s="101"/>
    </row>
    <row r="118" spans="1:13" ht="18" customHeight="1">
      <c r="A118" s="99"/>
      <c r="B118" s="100"/>
      <c r="C118" s="82"/>
      <c r="D118" s="27">
        <v>0</v>
      </c>
      <c r="E118" s="30">
        <v>2024</v>
      </c>
      <c r="F118" s="141"/>
      <c r="G118" s="142"/>
      <c r="H118" s="142"/>
      <c r="I118" s="142"/>
      <c r="J118" s="142"/>
      <c r="K118" s="142"/>
      <c r="L118" s="143"/>
      <c r="M118" s="101"/>
    </row>
  </sheetData>
  <mergeCells count="151">
    <mergeCell ref="N36:N40"/>
    <mergeCell ref="F107:L108"/>
    <mergeCell ref="F112:L113"/>
    <mergeCell ref="F117:L118"/>
    <mergeCell ref="F59:L60"/>
    <mergeCell ref="F29:L30"/>
    <mergeCell ref="F21:L22"/>
    <mergeCell ref="F34:L35"/>
    <mergeCell ref="F39:L40"/>
    <mergeCell ref="F44:L45"/>
    <mergeCell ref="F54:L55"/>
    <mergeCell ref="F64:L65"/>
    <mergeCell ref="F69:L70"/>
    <mergeCell ref="F74:L75"/>
    <mergeCell ref="M98:M100"/>
    <mergeCell ref="A101:A103"/>
    <mergeCell ref="B101:B103"/>
    <mergeCell ref="E101:E103"/>
    <mergeCell ref="M71:M75"/>
    <mergeCell ref="A76:A80"/>
    <mergeCell ref="B76:B80"/>
    <mergeCell ref="C76:C80"/>
    <mergeCell ref="M76:M80"/>
    <mergeCell ref="A81:A85"/>
    <mergeCell ref="B81:B85"/>
    <mergeCell ref="C81:C85"/>
    <mergeCell ref="F91:M91"/>
    <mergeCell ref="A93:M93"/>
    <mergeCell ref="C98:C100"/>
    <mergeCell ref="D98:D100"/>
    <mergeCell ref="E95:E97"/>
    <mergeCell ref="I96:I97"/>
    <mergeCell ref="H96:H97"/>
    <mergeCell ref="D101:D103"/>
    <mergeCell ref="A95:A97"/>
    <mergeCell ref="E98:E100"/>
    <mergeCell ref="J96:J97"/>
    <mergeCell ref="B95:B97"/>
    <mergeCell ref="A71:A75"/>
    <mergeCell ref="B31:B35"/>
    <mergeCell ref="C31:C35"/>
    <mergeCell ref="A36:A40"/>
    <mergeCell ref="B36:B40"/>
    <mergeCell ref="C36:C40"/>
    <mergeCell ref="A23:A25"/>
    <mergeCell ref="B23:B25"/>
    <mergeCell ref="A26:A30"/>
    <mergeCell ref="B26:B30"/>
    <mergeCell ref="C26:C30"/>
    <mergeCell ref="B71:B75"/>
    <mergeCell ref="C71:C75"/>
    <mergeCell ref="A66:A70"/>
    <mergeCell ref="B66:B70"/>
    <mergeCell ref="C66:C70"/>
    <mergeCell ref="A2:M2"/>
    <mergeCell ref="F1:M1"/>
    <mergeCell ref="A7:A9"/>
    <mergeCell ref="C7:C9"/>
    <mergeCell ref="J5:J6"/>
    <mergeCell ref="I5:I6"/>
    <mergeCell ref="M7:M9"/>
    <mergeCell ref="D7:D9"/>
    <mergeCell ref="C10:C12"/>
    <mergeCell ref="D10:D12"/>
    <mergeCell ref="C4:D5"/>
    <mergeCell ref="H4:L4"/>
    <mergeCell ref="L5:L6"/>
    <mergeCell ref="G4:G6"/>
    <mergeCell ref="M4:M6"/>
    <mergeCell ref="B4:B6"/>
    <mergeCell ref="A4:A6"/>
    <mergeCell ref="A31:A35"/>
    <mergeCell ref="E4:E6"/>
    <mergeCell ref="B7:B9"/>
    <mergeCell ref="E7:E9"/>
    <mergeCell ref="M23:M25"/>
    <mergeCell ref="E10:E12"/>
    <mergeCell ref="F4:F6"/>
    <mergeCell ref="H5:H6"/>
    <mergeCell ref="K5:K6"/>
    <mergeCell ref="M26:M30"/>
    <mergeCell ref="M10:M12"/>
    <mergeCell ref="E23:E25"/>
    <mergeCell ref="F16:L17"/>
    <mergeCell ref="C95:D96"/>
    <mergeCell ref="C23:C25"/>
    <mergeCell ref="D23:D25"/>
    <mergeCell ref="K96:K97"/>
    <mergeCell ref="F95:F97"/>
    <mergeCell ref="G95:G97"/>
    <mergeCell ref="M95:M97"/>
    <mergeCell ref="M41:M45"/>
    <mergeCell ref="M46:M50"/>
    <mergeCell ref="M51:M55"/>
    <mergeCell ref="M56:M60"/>
    <mergeCell ref="M61:M65"/>
    <mergeCell ref="M66:M70"/>
    <mergeCell ref="M31:M35"/>
    <mergeCell ref="M36:M40"/>
    <mergeCell ref="F49:K49"/>
    <mergeCell ref="F79:L80"/>
    <mergeCell ref="F84:L85"/>
    <mergeCell ref="F89:L90"/>
    <mergeCell ref="B98:B100"/>
    <mergeCell ref="A61:A65"/>
    <mergeCell ref="B61:B65"/>
    <mergeCell ref="C61:C65"/>
    <mergeCell ref="A13:A17"/>
    <mergeCell ref="B13:B17"/>
    <mergeCell ref="C13:C17"/>
    <mergeCell ref="M13:M17"/>
    <mergeCell ref="A18:A22"/>
    <mergeCell ref="B18:B22"/>
    <mergeCell ref="C18:C22"/>
    <mergeCell ref="M18:M22"/>
    <mergeCell ref="A41:A45"/>
    <mergeCell ref="B41:B45"/>
    <mergeCell ref="C41:C45"/>
    <mergeCell ref="B56:B60"/>
    <mergeCell ref="A56:A60"/>
    <mergeCell ref="C56:C60"/>
    <mergeCell ref="A46:A50"/>
    <mergeCell ref="B46:B50"/>
    <mergeCell ref="C46:C50"/>
    <mergeCell ref="A51:A55"/>
    <mergeCell ref="B51:B55"/>
    <mergeCell ref="C51:C55"/>
    <mergeCell ref="C101:C103"/>
    <mergeCell ref="A10:A12"/>
    <mergeCell ref="B10:B12"/>
    <mergeCell ref="A109:A113"/>
    <mergeCell ref="B109:B113"/>
    <mergeCell ref="C109:C113"/>
    <mergeCell ref="M109:M113"/>
    <mergeCell ref="A114:A118"/>
    <mergeCell ref="B114:B118"/>
    <mergeCell ref="C114:C118"/>
    <mergeCell ref="M114:M118"/>
    <mergeCell ref="M81:M85"/>
    <mergeCell ref="A86:A90"/>
    <mergeCell ref="B86:B90"/>
    <mergeCell ref="C86:C90"/>
    <mergeCell ref="M86:M90"/>
    <mergeCell ref="H95:L95"/>
    <mergeCell ref="L96:L97"/>
    <mergeCell ref="A104:A108"/>
    <mergeCell ref="B104:B108"/>
    <mergeCell ref="C104:C108"/>
    <mergeCell ref="M104:M108"/>
    <mergeCell ref="A98:A100"/>
    <mergeCell ref="M101:M103"/>
  </mergeCells>
  <printOptions horizontalCentered="1"/>
  <pageMargins left="0.11811023622047245" right="0.11811023622047245" top="0.19685039370078741" bottom="0.15748031496062992" header="0.11811023622047245" footer="0.11811023622047245"/>
  <pageSetup paperSize="9" scale="55" firstPageNumber="22" fitToHeight="2" orientation="portrait" useFirstPageNumber="1" r:id="rId1"/>
  <headerFooter>
    <oddFooter>&amp;C&amp;P</oddFooter>
  </headerFooter>
  <rowBreaks count="1" manualBreakCount="1">
    <brk id="8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27"/>
  <sheetViews>
    <sheetView view="pageBreakPreview" topLeftCell="A19" zoomScaleSheetLayoutView="100" workbookViewId="0">
      <selection activeCell="F13" sqref="F13"/>
    </sheetView>
  </sheetViews>
  <sheetFormatPr defaultColWidth="9.140625" defaultRowHeight="12.75"/>
  <cols>
    <col min="1" max="1" width="6.140625" style="11" customWidth="1"/>
    <col min="2" max="2" width="54.7109375" style="11" customWidth="1"/>
    <col min="3" max="3" width="8.5703125" style="11" customWidth="1"/>
    <col min="4" max="8" width="9.5703125" style="11" customWidth="1"/>
    <col min="9" max="16384" width="9.140625" style="11"/>
  </cols>
  <sheetData>
    <row r="1" spans="1:15" ht="30" customHeight="1">
      <c r="A1" s="21"/>
      <c r="B1" s="20"/>
      <c r="C1" s="157" t="s">
        <v>72</v>
      </c>
      <c r="D1" s="157"/>
      <c r="E1" s="157"/>
      <c r="F1" s="157"/>
      <c r="G1" s="157"/>
      <c r="H1" s="157"/>
    </row>
    <row r="2" spans="1:15" ht="23.45" customHeight="1">
      <c r="A2" s="20"/>
      <c r="B2" s="20"/>
      <c r="C2" s="157"/>
      <c r="D2" s="157"/>
      <c r="E2" s="157"/>
      <c r="F2" s="157"/>
      <c r="G2" s="157"/>
      <c r="H2" s="157"/>
    </row>
    <row r="3" spans="1:15" ht="39" customHeight="1">
      <c r="A3" s="190" t="s">
        <v>89</v>
      </c>
      <c r="B3" s="190"/>
      <c r="C3" s="190"/>
      <c r="D3" s="190"/>
      <c r="E3" s="190"/>
      <c r="F3" s="190"/>
      <c r="G3" s="190"/>
      <c r="H3" s="190"/>
    </row>
    <row r="4" spans="1:15" ht="22.7" customHeight="1">
      <c r="A4" s="14" t="s">
        <v>64</v>
      </c>
      <c r="B4" s="14" t="s">
        <v>65</v>
      </c>
      <c r="C4" s="14" t="s">
        <v>66</v>
      </c>
      <c r="D4" s="14" t="s">
        <v>67</v>
      </c>
      <c r="E4" s="14" t="s">
        <v>68</v>
      </c>
      <c r="F4" s="14" t="s">
        <v>69</v>
      </c>
      <c r="G4" s="14" t="s">
        <v>71</v>
      </c>
      <c r="H4" s="22" t="s">
        <v>88</v>
      </c>
    </row>
    <row r="5" spans="1:15" ht="40.35" customHeight="1">
      <c r="A5" s="187" t="s">
        <v>81</v>
      </c>
      <c r="B5" s="188"/>
      <c r="C5" s="188"/>
      <c r="D5" s="188"/>
      <c r="E5" s="188"/>
      <c r="F5" s="188"/>
      <c r="G5" s="188"/>
      <c r="H5" s="189"/>
    </row>
    <row r="6" spans="1:15" ht="40.700000000000003" customHeight="1">
      <c r="A6" s="187" t="s">
        <v>82</v>
      </c>
      <c r="B6" s="188"/>
      <c r="C6" s="188"/>
      <c r="D6" s="188"/>
      <c r="E6" s="188"/>
      <c r="F6" s="188"/>
      <c r="G6" s="188"/>
      <c r="H6" s="189"/>
    </row>
    <row r="7" spans="1:15" ht="36.6" customHeight="1">
      <c r="A7" s="14">
        <v>1</v>
      </c>
      <c r="B7" s="24" t="s">
        <v>18</v>
      </c>
      <c r="C7" s="14" t="s">
        <v>28</v>
      </c>
      <c r="D7" s="14">
        <v>21</v>
      </c>
      <c r="E7" s="14">
        <v>20</v>
      </c>
      <c r="F7" s="14">
        <v>20</v>
      </c>
      <c r="G7" s="14">
        <v>20</v>
      </c>
      <c r="H7" s="22">
        <v>20</v>
      </c>
    </row>
    <row r="8" spans="1:15" ht="50.45" customHeight="1">
      <c r="A8" s="14">
        <v>2</v>
      </c>
      <c r="B8" s="24" t="s">
        <v>26</v>
      </c>
      <c r="C8" s="14" t="s">
        <v>28</v>
      </c>
      <c r="D8" s="14">
        <v>8</v>
      </c>
      <c r="E8" s="14">
        <v>10</v>
      </c>
      <c r="F8" s="14">
        <v>10</v>
      </c>
      <c r="G8" s="14">
        <v>10</v>
      </c>
      <c r="H8" s="22">
        <v>10</v>
      </c>
    </row>
    <row r="9" spans="1:15" ht="36.6" customHeight="1">
      <c r="A9" s="187" t="s">
        <v>83</v>
      </c>
      <c r="B9" s="188"/>
      <c r="C9" s="188"/>
      <c r="D9" s="188"/>
      <c r="E9" s="188"/>
      <c r="F9" s="188"/>
      <c r="G9" s="188"/>
      <c r="H9" s="189"/>
    </row>
    <row r="10" spans="1:15" ht="34.35" customHeight="1">
      <c r="A10" s="14">
        <v>3</v>
      </c>
      <c r="B10" s="24" t="s">
        <v>30</v>
      </c>
      <c r="C10" s="14" t="s">
        <v>29</v>
      </c>
      <c r="D10" s="14">
        <v>0</v>
      </c>
      <c r="E10" s="14">
        <v>63</v>
      </c>
      <c r="F10" s="14">
        <v>70</v>
      </c>
      <c r="G10" s="14">
        <v>70</v>
      </c>
      <c r="H10" s="14">
        <v>70</v>
      </c>
    </row>
    <row r="11" spans="1:15" ht="28.7" customHeight="1">
      <c r="A11" s="14">
        <v>4</v>
      </c>
      <c r="B11" s="24" t="s">
        <v>46</v>
      </c>
      <c r="C11" s="14" t="s">
        <v>29</v>
      </c>
      <c r="D11" s="14">
        <v>0</v>
      </c>
      <c r="E11" s="14">
        <v>1</v>
      </c>
      <c r="F11" s="14">
        <v>0</v>
      </c>
      <c r="G11" s="14">
        <v>0</v>
      </c>
      <c r="H11" s="14">
        <v>0</v>
      </c>
    </row>
    <row r="12" spans="1:15" ht="28.7" customHeight="1">
      <c r="A12" s="14">
        <v>5</v>
      </c>
      <c r="B12" s="24" t="s">
        <v>42</v>
      </c>
      <c r="C12" s="14" t="s">
        <v>31</v>
      </c>
      <c r="D12" s="14">
        <v>0</v>
      </c>
      <c r="E12" s="14">
        <v>0</v>
      </c>
      <c r="F12" s="14">
        <v>200</v>
      </c>
      <c r="G12" s="14">
        <v>200</v>
      </c>
      <c r="H12" s="14">
        <v>200</v>
      </c>
    </row>
    <row r="13" spans="1:15" ht="39" customHeight="1">
      <c r="A13" s="14">
        <v>6</v>
      </c>
      <c r="B13" s="24" t="s">
        <v>20</v>
      </c>
      <c r="C13" s="14" t="s">
        <v>29</v>
      </c>
      <c r="D13" s="14">
        <v>600</v>
      </c>
      <c r="E13" s="14">
        <v>900</v>
      </c>
      <c r="F13" s="14">
        <v>900</v>
      </c>
      <c r="G13" s="14">
        <v>900</v>
      </c>
      <c r="H13" s="14">
        <v>900</v>
      </c>
    </row>
    <row r="14" spans="1:15" ht="34.35" customHeight="1">
      <c r="A14" s="14">
        <v>7</v>
      </c>
      <c r="B14" s="24" t="s">
        <v>91</v>
      </c>
      <c r="C14" s="14" t="s">
        <v>32</v>
      </c>
      <c r="D14" s="14">
        <v>38</v>
      </c>
      <c r="E14" s="14">
        <v>38</v>
      </c>
      <c r="F14" s="14">
        <v>38</v>
      </c>
      <c r="G14" s="14">
        <v>38</v>
      </c>
      <c r="H14" s="14">
        <v>38</v>
      </c>
    </row>
    <row r="15" spans="1:15" ht="37.5" customHeight="1">
      <c r="A15" s="14">
        <v>8</v>
      </c>
      <c r="B15" s="24" t="s">
        <v>17</v>
      </c>
      <c r="C15" s="14" t="s">
        <v>29</v>
      </c>
      <c r="D15" s="14">
        <v>4</v>
      </c>
      <c r="E15" s="14">
        <v>0</v>
      </c>
      <c r="F15" s="14">
        <v>3</v>
      </c>
      <c r="G15" s="14">
        <v>3</v>
      </c>
      <c r="H15" s="14">
        <v>3</v>
      </c>
    </row>
    <row r="16" spans="1:15" ht="24.6" customHeight="1">
      <c r="A16" s="14">
        <v>9</v>
      </c>
      <c r="B16" s="24" t="s">
        <v>79</v>
      </c>
      <c r="C16" s="14" t="s">
        <v>29</v>
      </c>
      <c r="D16" s="14">
        <v>4</v>
      </c>
      <c r="E16" s="14">
        <v>0</v>
      </c>
      <c r="F16" s="14">
        <v>0</v>
      </c>
      <c r="G16" s="14">
        <v>0</v>
      </c>
      <c r="H16" s="14">
        <v>0</v>
      </c>
      <c r="I16" s="12"/>
      <c r="J16" s="12"/>
      <c r="K16" s="12"/>
      <c r="L16" s="12"/>
      <c r="M16" s="12"/>
      <c r="N16" s="12"/>
      <c r="O16" s="12"/>
    </row>
    <row r="17" spans="1:15" ht="24.6" customHeight="1">
      <c r="A17" s="14">
        <v>10</v>
      </c>
      <c r="B17" s="24" t="s">
        <v>73</v>
      </c>
      <c r="C17" s="14" t="s">
        <v>29</v>
      </c>
      <c r="D17" s="14">
        <v>0</v>
      </c>
      <c r="E17" s="14">
        <v>10</v>
      </c>
      <c r="F17" s="14">
        <v>0</v>
      </c>
      <c r="G17" s="14">
        <v>0</v>
      </c>
      <c r="H17" s="14">
        <v>0</v>
      </c>
      <c r="I17" s="12"/>
      <c r="J17" s="12"/>
      <c r="K17" s="12"/>
      <c r="L17" s="12"/>
      <c r="M17" s="12"/>
      <c r="N17" s="12"/>
      <c r="O17" s="12"/>
    </row>
    <row r="18" spans="1:15" ht="41.45" customHeight="1">
      <c r="A18" s="187" t="s">
        <v>84</v>
      </c>
      <c r="B18" s="188"/>
      <c r="C18" s="188"/>
      <c r="D18" s="188"/>
      <c r="E18" s="188"/>
      <c r="F18" s="188"/>
      <c r="G18" s="188"/>
      <c r="H18" s="189"/>
      <c r="I18" s="12"/>
      <c r="J18" s="12"/>
      <c r="K18" s="12"/>
      <c r="L18" s="12"/>
      <c r="M18" s="12"/>
      <c r="N18" s="12"/>
      <c r="O18" s="12"/>
    </row>
    <row r="19" spans="1:15" ht="57.75" customHeight="1">
      <c r="A19" s="14">
        <v>11</v>
      </c>
      <c r="B19" s="24" t="s">
        <v>80</v>
      </c>
      <c r="C19" s="14" t="s">
        <v>28</v>
      </c>
      <c r="D19" s="14">
        <v>0</v>
      </c>
      <c r="E19" s="14">
        <v>2</v>
      </c>
      <c r="F19" s="14">
        <v>3</v>
      </c>
      <c r="G19" s="14">
        <v>3</v>
      </c>
      <c r="H19" s="22">
        <v>3</v>
      </c>
      <c r="I19" s="12"/>
      <c r="J19" s="12"/>
      <c r="K19" s="12"/>
      <c r="L19" s="12"/>
      <c r="M19" s="12"/>
      <c r="N19" s="12"/>
      <c r="O19" s="12"/>
    </row>
    <row r="20" spans="1:15" ht="35.450000000000003" customHeight="1">
      <c r="A20" s="14">
        <v>12</v>
      </c>
      <c r="B20" s="24" t="s">
        <v>45</v>
      </c>
      <c r="C20" s="14" t="s">
        <v>28</v>
      </c>
      <c r="D20" s="14">
        <v>1</v>
      </c>
      <c r="E20" s="14">
        <v>1</v>
      </c>
      <c r="F20" s="14">
        <v>1</v>
      </c>
      <c r="G20" s="14">
        <v>1</v>
      </c>
      <c r="H20" s="22">
        <v>1</v>
      </c>
      <c r="I20" s="12"/>
      <c r="J20" s="12"/>
      <c r="K20" s="12"/>
      <c r="L20" s="12"/>
      <c r="M20" s="12"/>
      <c r="N20" s="12"/>
      <c r="O20" s="12"/>
    </row>
    <row r="21" spans="1:15" ht="35.450000000000003" customHeight="1">
      <c r="A21" s="14">
        <v>13</v>
      </c>
      <c r="B21" s="24" t="s">
        <v>70</v>
      </c>
      <c r="C21" s="14" t="s">
        <v>28</v>
      </c>
      <c r="D21" s="14">
        <v>1</v>
      </c>
      <c r="E21" s="14">
        <v>9</v>
      </c>
      <c r="F21" s="14">
        <v>9</v>
      </c>
      <c r="G21" s="14">
        <v>9</v>
      </c>
      <c r="H21" s="22">
        <v>9</v>
      </c>
      <c r="I21" s="12"/>
      <c r="J21" s="12"/>
      <c r="K21" s="12"/>
      <c r="L21" s="12"/>
      <c r="M21" s="12"/>
      <c r="N21" s="12"/>
      <c r="O21" s="12"/>
    </row>
    <row r="22" spans="1:15" ht="24" customHeight="1">
      <c r="A22" s="187" t="s">
        <v>85</v>
      </c>
      <c r="B22" s="188"/>
      <c r="C22" s="188"/>
      <c r="D22" s="188"/>
      <c r="E22" s="188"/>
      <c r="F22" s="188"/>
      <c r="G22" s="188"/>
      <c r="H22" s="189"/>
      <c r="I22" s="12"/>
      <c r="J22" s="12"/>
      <c r="K22" s="12"/>
      <c r="L22" s="12"/>
      <c r="M22" s="12"/>
      <c r="N22" s="12"/>
      <c r="O22" s="12"/>
    </row>
    <row r="23" spans="1:15" ht="73.349999999999994" customHeight="1">
      <c r="A23" s="187" t="s">
        <v>86</v>
      </c>
      <c r="B23" s="188"/>
      <c r="C23" s="188"/>
      <c r="D23" s="188"/>
      <c r="E23" s="188"/>
      <c r="F23" s="188"/>
      <c r="G23" s="188"/>
      <c r="H23" s="189"/>
      <c r="I23" s="12"/>
      <c r="J23" s="12"/>
      <c r="K23" s="12"/>
      <c r="L23" s="12"/>
      <c r="M23" s="12"/>
      <c r="N23" s="12"/>
      <c r="O23" s="12"/>
    </row>
    <row r="24" spans="1:15" ht="65.45" customHeight="1">
      <c r="A24" s="14">
        <v>1</v>
      </c>
      <c r="B24" s="24" t="s">
        <v>8</v>
      </c>
      <c r="C24" s="14" t="s">
        <v>29</v>
      </c>
      <c r="D24" s="14">
        <v>200</v>
      </c>
      <c r="E24" s="14">
        <v>200</v>
      </c>
      <c r="F24" s="14">
        <v>200</v>
      </c>
      <c r="G24" s="14">
        <v>200</v>
      </c>
      <c r="H24" s="22">
        <v>200</v>
      </c>
    </row>
    <row r="25" spans="1:15" ht="66" customHeight="1">
      <c r="A25" s="14">
        <v>2</v>
      </c>
      <c r="B25" s="24" t="s">
        <v>9</v>
      </c>
      <c r="C25" s="14" t="s">
        <v>29</v>
      </c>
      <c r="D25" s="14">
        <v>500</v>
      </c>
      <c r="E25" s="14">
        <v>500</v>
      </c>
      <c r="F25" s="14">
        <v>100</v>
      </c>
      <c r="G25" s="14">
        <v>100</v>
      </c>
      <c r="H25" s="22">
        <v>100</v>
      </c>
    </row>
    <row r="26" spans="1:15" ht="66" customHeight="1">
      <c r="A26" s="14">
        <v>3</v>
      </c>
      <c r="B26" s="24" t="s">
        <v>19</v>
      </c>
      <c r="C26" s="14" t="s">
        <v>28</v>
      </c>
      <c r="D26" s="14">
        <v>0</v>
      </c>
      <c r="E26" s="14">
        <v>0</v>
      </c>
      <c r="F26" s="14">
        <v>0</v>
      </c>
      <c r="G26" s="14">
        <v>0</v>
      </c>
      <c r="H26" s="22">
        <v>0</v>
      </c>
    </row>
    <row r="27" spans="1:15" ht="18.75">
      <c r="A27" s="21"/>
      <c r="B27" s="21"/>
      <c r="C27" s="21"/>
      <c r="D27" s="21"/>
      <c r="E27" s="21"/>
      <c r="F27" s="21"/>
      <c r="G27" s="23"/>
      <c r="H27" s="25" t="s">
        <v>93</v>
      </c>
    </row>
  </sheetData>
  <mergeCells count="8">
    <mergeCell ref="C1:H2"/>
    <mergeCell ref="A5:H5"/>
    <mergeCell ref="A9:H9"/>
    <mergeCell ref="A18:H18"/>
    <mergeCell ref="A23:H23"/>
    <mergeCell ref="A6:H6"/>
    <mergeCell ref="A22:H22"/>
    <mergeCell ref="A3:H3"/>
  </mergeCells>
  <pageMargins left="0.78740157480314965" right="0.39370078740157483" top="0.19685039370078741" bottom="0.19685039370078741" header="0.31496062992125984" footer="0.31496062992125984"/>
  <pageSetup paperSize="9" scale="76" firstPageNumber="24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2,3</vt:lpstr>
      <vt:lpstr>Приложение 4</vt:lpstr>
      <vt:lpstr>'Приложение 1'!Область_печати</vt:lpstr>
      <vt:lpstr>'Приложение 2,3'!Область_печати</vt:lpstr>
      <vt:lpstr>'Приложение 4'!Область_печати</vt:lpstr>
    </vt:vector>
  </TitlesOfParts>
  <Company>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Work</cp:lastModifiedBy>
  <cp:lastPrinted>2022-05-12T22:06:53Z</cp:lastPrinted>
  <dcterms:created xsi:type="dcterms:W3CDTF">2010-03-25T21:11:06Z</dcterms:created>
  <dcterms:modified xsi:type="dcterms:W3CDTF">2022-06-08T23:19:50Z</dcterms:modified>
</cp:coreProperties>
</file>