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5405" windowHeight="4695" activeTab="0"/>
  </bookViews>
  <sheets>
    <sheet name="свод" sheetId="1" r:id="rId1"/>
  </sheets>
  <definedNames>
    <definedName name="_xlnm.Print_Titles" localSheetId="0">'свод'!$A:$B,'свод'!$5:$8</definedName>
    <definedName name="_xlnm.Print_Area" localSheetId="0">'свод'!$A$2:$BA$21</definedName>
  </definedNames>
  <calcPr fullCalcOnLoad="1"/>
</workbook>
</file>

<file path=xl/sharedStrings.xml><?xml version="1.0" encoding="utf-8"?>
<sst xmlns="http://schemas.openxmlformats.org/spreadsheetml/2006/main" count="127" uniqueCount="90">
  <si>
    <t>5.1.</t>
  </si>
  <si>
    <t>5.2.</t>
  </si>
  <si>
    <t>Оценка Е(Р)</t>
  </si>
  <si>
    <t>Итого:</t>
  </si>
  <si>
    <t>Место</t>
  </si>
  <si>
    <t>1.</t>
  </si>
  <si>
    <t>3.</t>
  </si>
  <si>
    <t>4.</t>
  </si>
  <si>
    <t>Вес</t>
  </si>
  <si>
    <t>Итого вес группы в оценке показателя в разделе 1 (%)</t>
  </si>
  <si>
    <t>Итого в разделе 1 (%)</t>
  </si>
  <si>
    <t>Итого в разделе 2 (%)</t>
  </si>
  <si>
    <t>Итого вес группы в оценке показателя в разделе 2 (%)</t>
  </si>
  <si>
    <t>Итого вес группы в оценке показателя в разделе 3 (%)</t>
  </si>
  <si>
    <t>Итого в разделе 3 (%)</t>
  </si>
  <si>
    <t>Итого в разделе 4 (%)</t>
  </si>
  <si>
    <t>Итого вес группы в оценке показателя в разделе 4 (%)</t>
  </si>
  <si>
    <t>Итого в разделе 5 (%)</t>
  </si>
  <si>
    <t>Итого вес группы в оценке показателя в разделе 5 (%)</t>
  </si>
  <si>
    <t>Всего вес групп в оценке показателя (%)</t>
  </si>
  <si>
    <t>2.2.</t>
  </si>
  <si>
    <t>2.3.</t>
  </si>
  <si>
    <t>4.1.</t>
  </si>
  <si>
    <t>4.2.</t>
  </si>
  <si>
    <t>1.2.</t>
  </si>
  <si>
    <t>1.3.</t>
  </si>
  <si>
    <t>2.</t>
  </si>
  <si>
    <t>2.1.</t>
  </si>
  <si>
    <t>3.1.</t>
  </si>
  <si>
    <t>5.</t>
  </si>
  <si>
    <t>1.1.</t>
  </si>
  <si>
    <t>Исполнение бюджетных ассигнований на конец отчетного года</t>
  </si>
  <si>
    <t>Доля контрольных мероприятий, по которым выявленные нарушения не устранены</t>
  </si>
  <si>
    <t>4.3.</t>
  </si>
  <si>
    <t xml:space="preserve">Осуществление контроля за выполнением государственного задания  подведомственными учреждениями </t>
  </si>
  <si>
    <t>ГРБС</t>
  </si>
  <si>
    <t xml:space="preserve"> </t>
  </si>
  <si>
    <t xml:space="preserve">
Эффективность управления просроченной кредиторской задолженностью 
</t>
  </si>
  <si>
    <t>2.4.</t>
  </si>
  <si>
    <t>Управление кредиторской задолженностью</t>
  </si>
  <si>
    <t>2.5.</t>
  </si>
  <si>
    <t xml:space="preserve">Несоблюдение правил планирования закупок </t>
  </si>
  <si>
    <t>Своевременность представления сведений, необходимых для расчета показателей мониторинга качества финансового менеджмента, осуществляемого ГАБС</t>
  </si>
  <si>
    <t>4.4.</t>
  </si>
  <si>
    <t>4.5.</t>
  </si>
  <si>
    <t xml:space="preserve">Наличие недостач и хищений денежных средств и  
материальных ценностей
</t>
  </si>
  <si>
    <t>4=Е(р)i/E(p)итог * Вес итог</t>
  </si>
  <si>
    <t>6=Е(р)i/E(p)итог * Вес итог</t>
  </si>
  <si>
    <t>8=Е(р)i/E(p)итог * Вес итог</t>
  </si>
  <si>
    <t>12=Е(р)i/E(p)итог * Вес итог</t>
  </si>
  <si>
    <t>14=Е(р)i/E(p)итог * Вес итог</t>
  </si>
  <si>
    <t>16=Е(р)i/E(p)итог * Вес итог</t>
  </si>
  <si>
    <t>18=Е(р)i/E(p)итог * Вес итог</t>
  </si>
  <si>
    <t>20=Е(р)i/E(p)итог * Вес итог</t>
  </si>
  <si>
    <t>24=Е(р)i/E(p)итог * Вес итог</t>
  </si>
  <si>
    <t>28=Е(р)i/E(p)итог * Вес итог</t>
  </si>
  <si>
    <t>30=Е(р)i/E(p)итог * Вес итог</t>
  </si>
  <si>
    <t>32=Е(р)i/E(p)итог * Вес итог</t>
  </si>
  <si>
    <t>34=Е(р)i/E(p)итог * Вес итог</t>
  </si>
  <si>
    <t>36=Е(р)i/E(p)итог * Вес итог</t>
  </si>
  <si>
    <t>42=Е(р)i/E(p)итог * Вес итог</t>
  </si>
  <si>
    <t>ГАБС - главный администратор бюджетных средств</t>
  </si>
  <si>
    <t>Качество правового акта, устанавливающего порядок осуществления внутреннего финансового аудита</t>
  </si>
  <si>
    <t>4.6.</t>
  </si>
  <si>
    <t>38=Е(р)i/E(p)итог * Вес итог</t>
  </si>
  <si>
    <t>44=Е(р)i/E(p)итог * Вес итог</t>
  </si>
  <si>
    <t>45=гр.42+гр.44</t>
  </si>
  <si>
    <t>9=гр.4+гр.6+гр.8</t>
  </si>
  <si>
    <t>21=гр.12+гр.14+гр.16+гр.18+гр.20</t>
  </si>
  <si>
    <t>25=гр.24</t>
  </si>
  <si>
    <t>39=гр.28+гр.30+гр.32+гр.34+гр.36+ гр.38</t>
  </si>
  <si>
    <t>Наличие/Исполнение плана проведения аудиторских мероприятий</t>
  </si>
  <si>
    <t>Собрание депутатов адинистрации Елизовского городского поселения</t>
  </si>
  <si>
    <t>914</t>
  </si>
  <si>
    <t>Администрация Елизовского городского поселения</t>
  </si>
  <si>
    <t>Контрольно счетная палата администрации Елизовского городского посления</t>
  </si>
  <si>
    <t>Управление финансов и экономического развития администрации Елизовского городского поселения</t>
  </si>
  <si>
    <t>Управление жилищно-коммунального хозяйства администрации Елизовского городского поселения</t>
  </si>
  <si>
    <t>Управление имущественных отношений администрации Елизовского городского поселения</t>
  </si>
  <si>
    <t>Управление архитектуры и градостроительства администрации Елизовского городского поселения</t>
  </si>
  <si>
    <t>Отдел по культуре, молодежной политике, физической культуре и спорту администрации Елизовского городского поселения</t>
  </si>
  <si>
    <t>Управление делами администрации Елизовского городского поселения</t>
  </si>
  <si>
    <t>Доля бюджетных ассигнований главного администратора средств  местного бюджета, формируемых в рамках муниципальных программ Елизовского городского поселения, в общем объеме расходов главного администратора средств местного бюджета</t>
  </si>
  <si>
    <t xml:space="preserve">Качество планирования расходов: доля суммы изменений в сводную бюджетную роспись местного бюджета </t>
  </si>
  <si>
    <t>Своевременность представления главными администраторами средств местного бюджета в Управление финансов и экономического развития администрации Елизовского городского поселения обоснований бюджетных ассигнований на очередной финансовый год и на плановый период</t>
  </si>
  <si>
    <t>Полнота использования межбюджетных трансфертов из краевого бюджета на конец отчетного периода (с учетом отраслевой особенности  ГАБС)</t>
  </si>
  <si>
    <t xml:space="preserve">Соблюдение установленных финансовым органом сроков представления ГАБС годовой отчетности </t>
  </si>
  <si>
    <t xml:space="preserve">
Наличие представлений и (или) предписаний  в отношение главного администратора средств местного бюджета по фактам выявленных нарушений по результатам проверок органов внутреннего муниципального финансового контроля
</t>
  </si>
  <si>
    <t xml:space="preserve">
Нарушения при управлении и распоряжении муниципальной собственностью
</t>
  </si>
  <si>
    <t>ОТЧЕТ О РЕЗУЛЬТАТАХ ГОДОВОГО МОНИТОРИНГА КАЧЕСТВА ФИНАНСОВОГО МЕНЕДЖМЕНТА, ОСУЩЕСТВЛЯЕМОГО ГЛАВНЫМИ АДМИНИСТРАТОРАМИ СРЕДСТВ КРАЕВОГО БЮДЖЕТА, ЗА 2021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</si>
</sst>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#,##0.000"/>
    <numFmt numFmtId="180" formatCode="#,##0.0000"/>
    <numFmt numFmtId="181" formatCode="#,##0.00000"/>
    <numFmt numFmtId="182" formatCode="#,##0.0"/>
    <numFmt numFmtId="183" formatCode="0.0"/>
    <numFmt numFmtId="184" formatCode="0.00000000"/>
    <numFmt numFmtId="185" formatCode="0.0000000"/>
    <numFmt numFmtId="186" formatCode="#,##0.000000"/>
    <numFmt numFmtId="187" formatCode="_-* #,##0.000_р_._-;\-* #,##0.000_р_._-;_-* &quot;-&quot;??_р_._-;_-@_-"/>
    <numFmt numFmtId="188" formatCode="_-* #,##0.000_р_._-;\-* #,##0.000_р_._-;_-* &quot;-&quot;???_р_._-;_-@_-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6">
    <font>
      <sz val="10"/>
      <name val="Arial Cyr"/>
      <family val="0"/>
    </font>
    <font>
      <sz val="10"/>
      <name val="Arial Narrow"/>
      <family val="2"/>
    </font>
    <font>
      <sz val="6"/>
      <name val="Arial Narrow"/>
      <family val="2"/>
    </font>
    <font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justify" vertical="center" wrapText="1"/>
    </xf>
    <xf numFmtId="2" fontId="53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182" fontId="53" fillId="0" borderId="11" xfId="0" applyNumberFormat="1" applyFont="1" applyFill="1" applyBorder="1" applyAlignment="1">
      <alignment horizontal="center" vertical="center"/>
    </xf>
    <xf numFmtId="2" fontId="53" fillId="0" borderId="0" xfId="0" applyNumberFormat="1" applyFont="1" applyFill="1" applyBorder="1" applyAlignment="1">
      <alignment horizontal="center" vertical="center"/>
    </xf>
    <xf numFmtId="182" fontId="53" fillId="0" borderId="14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53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2" fontId="5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8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justify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23"/>
  <sheetViews>
    <sheetView tabSelected="1" zoomScale="60" zoomScaleNormal="60" zoomScaleSheetLayoutView="62" zoomScalePageLayoutView="50" workbookViewId="0" topLeftCell="A1">
      <pane xSplit="9" ySplit="8" topLeftCell="AJ9" activePane="bottomRight" state="frozen"/>
      <selection pane="topLeft" activeCell="A1" sqref="A1"/>
      <selection pane="topRight" activeCell="O1" sqref="O1"/>
      <selection pane="bottomLeft" activeCell="A10" sqref="A10"/>
      <selection pane="bottomRight" activeCell="A15" sqref="A15"/>
    </sheetView>
  </sheetViews>
  <sheetFormatPr defaultColWidth="9.00390625" defaultRowHeight="12.75"/>
  <cols>
    <col min="1" max="1" width="59.875" style="1" customWidth="1"/>
    <col min="2" max="2" width="12.125" style="1" customWidth="1"/>
    <col min="3" max="3" width="14.875" style="2" customWidth="1"/>
    <col min="4" max="4" width="21.25390625" style="3" customWidth="1"/>
    <col min="5" max="5" width="16.25390625" style="3" customWidth="1"/>
    <col min="6" max="6" width="18.375" style="3" customWidth="1"/>
    <col min="7" max="7" width="14.00390625" style="3" customWidth="1"/>
    <col min="8" max="8" width="17.00390625" style="3" customWidth="1"/>
    <col min="9" max="9" width="18.375" style="3" customWidth="1"/>
    <col min="10" max="10" width="18.875" style="3" customWidth="1"/>
    <col min="11" max="11" width="13.625" style="2" customWidth="1"/>
    <col min="12" max="12" width="18.00390625" style="2" customWidth="1"/>
    <col min="13" max="13" width="12.75390625" style="2" customWidth="1"/>
    <col min="14" max="14" width="19.375" style="2" customWidth="1"/>
    <col min="15" max="15" width="14.25390625" style="2" customWidth="1"/>
    <col min="16" max="19" width="15.25390625" style="2" customWidth="1"/>
    <col min="20" max="20" width="21.125" style="2" customWidth="1"/>
    <col min="21" max="21" width="24.25390625" style="3" customWidth="1"/>
    <col min="22" max="22" width="15.375" style="3" customWidth="1"/>
    <col min="23" max="23" width="12.25390625" style="2" customWidth="1"/>
    <col min="24" max="24" width="17.625" style="2" customWidth="1"/>
    <col min="25" max="25" width="21.25390625" style="3" customWidth="1"/>
    <col min="26" max="26" width="18.75390625" style="3" customWidth="1"/>
    <col min="27" max="27" width="13.75390625" style="2" customWidth="1"/>
    <col min="28" max="28" width="20.875" style="2" customWidth="1"/>
    <col min="29" max="29" width="13.75390625" style="2" customWidth="1"/>
    <col min="30" max="30" width="16.75390625" style="2" customWidth="1"/>
    <col min="31" max="31" width="14.625" style="2" customWidth="1"/>
    <col min="32" max="38" width="17.125" style="2" customWidth="1"/>
    <col min="39" max="39" width="17.375" style="3" customWidth="1"/>
    <col min="40" max="40" width="18.125" style="3" customWidth="1"/>
    <col min="41" max="41" width="12.75390625" style="2" customWidth="1"/>
    <col min="42" max="42" width="19.25390625" style="2" customWidth="1"/>
    <col min="43" max="43" width="17.25390625" style="2" customWidth="1"/>
    <col min="44" max="44" width="21.00390625" style="2" customWidth="1"/>
    <col min="45" max="45" width="20.75390625" style="3" customWidth="1"/>
    <col min="46" max="46" width="19.125" style="3" customWidth="1"/>
    <col min="47" max="47" width="19.125" style="33" customWidth="1"/>
    <col min="48" max="48" width="19.875" style="31" customWidth="1"/>
    <col min="49" max="50" width="9.125" style="1" customWidth="1"/>
    <col min="51" max="51" width="14.125" style="1" customWidth="1"/>
    <col min="52" max="16384" width="9.125" style="1" customWidth="1"/>
  </cols>
  <sheetData>
    <row r="1" ht="2.25" customHeight="1"/>
    <row r="2" spans="1:60" ht="28.5" customHeight="1">
      <c r="A2" s="63" t="s">
        <v>89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ht="28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34"/>
      <c r="AV3" s="34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18.75">
      <c r="A4" s="11"/>
      <c r="B4" s="11"/>
      <c r="C4" s="18"/>
      <c r="D4" s="17"/>
      <c r="E4" s="17"/>
      <c r="F4" s="17"/>
      <c r="G4" s="17"/>
      <c r="H4" s="17"/>
      <c r="I4" s="17"/>
      <c r="J4" s="17"/>
      <c r="K4" s="18"/>
      <c r="L4" s="18"/>
      <c r="M4" s="18"/>
      <c r="N4" s="18"/>
      <c r="O4" s="18"/>
      <c r="P4" s="18"/>
      <c r="Q4" s="18"/>
      <c r="R4" s="18"/>
      <c r="S4" s="18"/>
      <c r="T4" s="18"/>
      <c r="U4" s="17"/>
      <c r="V4" s="17"/>
      <c r="W4" s="18"/>
      <c r="X4" s="18"/>
      <c r="Y4" s="17"/>
      <c r="Z4" s="17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7"/>
      <c r="AN4" s="17"/>
      <c r="AO4" s="18"/>
      <c r="AP4" s="18"/>
      <c r="AQ4" s="18"/>
      <c r="AR4" s="18"/>
      <c r="AS4" s="17"/>
      <c r="AT4" s="17"/>
      <c r="AU4" s="35"/>
      <c r="AV4" s="30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spans="1:60" s="4" customFormat="1" ht="18" customHeight="1">
      <c r="A5" s="71" t="s">
        <v>36</v>
      </c>
      <c r="B5" s="72" t="s">
        <v>35</v>
      </c>
      <c r="C5" s="58" t="s">
        <v>30</v>
      </c>
      <c r="D5" s="58"/>
      <c r="E5" s="58" t="s">
        <v>24</v>
      </c>
      <c r="F5" s="58"/>
      <c r="G5" s="58" t="s">
        <v>25</v>
      </c>
      <c r="H5" s="58"/>
      <c r="I5" s="58" t="s">
        <v>5</v>
      </c>
      <c r="J5" s="58"/>
      <c r="K5" s="58" t="s">
        <v>27</v>
      </c>
      <c r="L5" s="58"/>
      <c r="M5" s="58" t="s">
        <v>20</v>
      </c>
      <c r="N5" s="58"/>
      <c r="O5" s="58" t="s">
        <v>21</v>
      </c>
      <c r="P5" s="58"/>
      <c r="Q5" s="68" t="s">
        <v>38</v>
      </c>
      <c r="R5" s="69"/>
      <c r="S5" s="68" t="s">
        <v>40</v>
      </c>
      <c r="T5" s="69"/>
      <c r="U5" s="58" t="s">
        <v>26</v>
      </c>
      <c r="V5" s="58"/>
      <c r="W5" s="58" t="s">
        <v>28</v>
      </c>
      <c r="X5" s="58"/>
      <c r="Y5" s="58" t="s">
        <v>6</v>
      </c>
      <c r="Z5" s="58"/>
      <c r="AA5" s="58" t="s">
        <v>22</v>
      </c>
      <c r="AB5" s="58"/>
      <c r="AC5" s="58" t="s">
        <v>23</v>
      </c>
      <c r="AD5" s="58"/>
      <c r="AE5" s="67" t="s">
        <v>33</v>
      </c>
      <c r="AF5" s="67"/>
      <c r="AG5" s="61" t="s">
        <v>43</v>
      </c>
      <c r="AH5" s="62"/>
      <c r="AI5" s="61" t="s">
        <v>44</v>
      </c>
      <c r="AJ5" s="62"/>
      <c r="AK5" s="61" t="s">
        <v>63</v>
      </c>
      <c r="AL5" s="62"/>
      <c r="AM5" s="58" t="s">
        <v>7</v>
      </c>
      <c r="AN5" s="58"/>
      <c r="AO5" s="58" t="s">
        <v>0</v>
      </c>
      <c r="AP5" s="58"/>
      <c r="AQ5" s="58" t="s">
        <v>1</v>
      </c>
      <c r="AR5" s="58"/>
      <c r="AS5" s="58" t="s">
        <v>29</v>
      </c>
      <c r="AT5" s="58"/>
      <c r="AU5" s="64" t="s">
        <v>19</v>
      </c>
      <c r="AV5" s="56" t="s">
        <v>4</v>
      </c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</row>
    <row r="6" spans="1:60" s="5" customFormat="1" ht="203.25" customHeight="1">
      <c r="A6" s="71"/>
      <c r="B6" s="72"/>
      <c r="C6" s="57" t="s">
        <v>82</v>
      </c>
      <c r="D6" s="57"/>
      <c r="E6" s="57" t="s">
        <v>83</v>
      </c>
      <c r="F6" s="57"/>
      <c r="G6" s="57" t="s">
        <v>84</v>
      </c>
      <c r="H6" s="57"/>
      <c r="I6" s="37" t="s">
        <v>10</v>
      </c>
      <c r="J6" s="57" t="s">
        <v>9</v>
      </c>
      <c r="K6" s="57" t="s">
        <v>31</v>
      </c>
      <c r="L6" s="57"/>
      <c r="M6" s="57" t="s">
        <v>85</v>
      </c>
      <c r="N6" s="57"/>
      <c r="O6" s="57" t="s">
        <v>37</v>
      </c>
      <c r="P6" s="57"/>
      <c r="Q6" s="65" t="s">
        <v>39</v>
      </c>
      <c r="R6" s="66"/>
      <c r="S6" s="65" t="s">
        <v>41</v>
      </c>
      <c r="T6" s="66"/>
      <c r="U6" s="37" t="s">
        <v>11</v>
      </c>
      <c r="V6" s="57" t="s">
        <v>12</v>
      </c>
      <c r="W6" s="57" t="s">
        <v>86</v>
      </c>
      <c r="X6" s="57"/>
      <c r="Y6" s="37" t="s">
        <v>14</v>
      </c>
      <c r="Z6" s="57" t="s">
        <v>13</v>
      </c>
      <c r="AA6" s="57" t="s">
        <v>87</v>
      </c>
      <c r="AB6" s="57"/>
      <c r="AC6" s="57" t="s">
        <v>42</v>
      </c>
      <c r="AD6" s="57"/>
      <c r="AE6" s="70" t="s">
        <v>62</v>
      </c>
      <c r="AF6" s="70"/>
      <c r="AG6" s="59" t="s">
        <v>34</v>
      </c>
      <c r="AH6" s="60"/>
      <c r="AI6" s="59" t="s">
        <v>32</v>
      </c>
      <c r="AJ6" s="60"/>
      <c r="AK6" s="59" t="s">
        <v>71</v>
      </c>
      <c r="AL6" s="60"/>
      <c r="AM6" s="41" t="s">
        <v>15</v>
      </c>
      <c r="AN6" s="57" t="s">
        <v>16</v>
      </c>
      <c r="AO6" s="57" t="s">
        <v>45</v>
      </c>
      <c r="AP6" s="57"/>
      <c r="AQ6" s="57" t="s">
        <v>88</v>
      </c>
      <c r="AR6" s="57"/>
      <c r="AS6" s="37" t="s">
        <v>17</v>
      </c>
      <c r="AT6" s="57" t="s">
        <v>18</v>
      </c>
      <c r="AU6" s="64"/>
      <c r="AV6" s="56"/>
      <c r="AW6" s="9"/>
      <c r="AX6" s="10"/>
      <c r="AY6" s="10"/>
      <c r="AZ6" s="9"/>
      <c r="BA6" s="9"/>
      <c r="BB6" s="9"/>
      <c r="BC6" s="9"/>
      <c r="BD6" s="9"/>
      <c r="BE6" s="9"/>
      <c r="BF6" s="9"/>
      <c r="BG6" s="9"/>
      <c r="BH6" s="9"/>
    </row>
    <row r="7" spans="1:60" s="5" customFormat="1" ht="42" customHeight="1">
      <c r="A7" s="71"/>
      <c r="B7" s="72"/>
      <c r="C7" s="37" t="s">
        <v>2</v>
      </c>
      <c r="D7" s="37" t="s">
        <v>8</v>
      </c>
      <c r="E7" s="37" t="s">
        <v>2</v>
      </c>
      <c r="F7" s="37" t="s">
        <v>8</v>
      </c>
      <c r="G7" s="37" t="s">
        <v>2</v>
      </c>
      <c r="H7" s="37" t="s">
        <v>8</v>
      </c>
      <c r="I7" s="37" t="s">
        <v>8</v>
      </c>
      <c r="J7" s="57"/>
      <c r="K7" s="37" t="s">
        <v>2</v>
      </c>
      <c r="L7" s="37" t="s">
        <v>8</v>
      </c>
      <c r="M7" s="37" t="s">
        <v>2</v>
      </c>
      <c r="N7" s="37" t="s">
        <v>8</v>
      </c>
      <c r="O7" s="37" t="s">
        <v>2</v>
      </c>
      <c r="P7" s="37" t="s">
        <v>8</v>
      </c>
      <c r="Q7" s="37" t="s">
        <v>2</v>
      </c>
      <c r="R7" s="37" t="s">
        <v>8</v>
      </c>
      <c r="S7" s="37" t="s">
        <v>2</v>
      </c>
      <c r="T7" s="37" t="s">
        <v>8</v>
      </c>
      <c r="U7" s="37" t="s">
        <v>8</v>
      </c>
      <c r="V7" s="57"/>
      <c r="W7" s="37" t="s">
        <v>2</v>
      </c>
      <c r="X7" s="37" t="s">
        <v>8</v>
      </c>
      <c r="Y7" s="37" t="s">
        <v>8</v>
      </c>
      <c r="Z7" s="57"/>
      <c r="AA7" s="37" t="s">
        <v>2</v>
      </c>
      <c r="AB7" s="37" t="s">
        <v>8</v>
      </c>
      <c r="AC7" s="37" t="s">
        <v>2</v>
      </c>
      <c r="AD7" s="37" t="s">
        <v>8</v>
      </c>
      <c r="AE7" s="37" t="s">
        <v>2</v>
      </c>
      <c r="AF7" s="37" t="s">
        <v>8</v>
      </c>
      <c r="AG7" s="37" t="s">
        <v>2</v>
      </c>
      <c r="AH7" s="37" t="s">
        <v>8</v>
      </c>
      <c r="AI7" s="37" t="s">
        <v>2</v>
      </c>
      <c r="AJ7" s="37" t="s">
        <v>8</v>
      </c>
      <c r="AK7" s="41" t="s">
        <v>2</v>
      </c>
      <c r="AL7" s="41" t="s">
        <v>8</v>
      </c>
      <c r="AM7" s="41" t="s">
        <v>8</v>
      </c>
      <c r="AN7" s="57"/>
      <c r="AO7" s="37" t="s">
        <v>2</v>
      </c>
      <c r="AP7" s="37" t="s">
        <v>8</v>
      </c>
      <c r="AQ7" s="37" t="s">
        <v>2</v>
      </c>
      <c r="AR7" s="37" t="s">
        <v>8</v>
      </c>
      <c r="AS7" s="37" t="s">
        <v>8</v>
      </c>
      <c r="AT7" s="57"/>
      <c r="AU7" s="64"/>
      <c r="AV7" s="56"/>
      <c r="AW7" s="12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</row>
    <row r="8" spans="1:60" s="45" customFormat="1" ht="56.25" customHeight="1">
      <c r="A8" s="19">
        <v>1</v>
      </c>
      <c r="B8" s="20">
        <v>2</v>
      </c>
      <c r="C8" s="19">
        <v>3</v>
      </c>
      <c r="D8" s="19" t="s">
        <v>46</v>
      </c>
      <c r="E8" s="19">
        <v>5</v>
      </c>
      <c r="F8" s="19" t="s">
        <v>47</v>
      </c>
      <c r="G8" s="19">
        <v>7</v>
      </c>
      <c r="H8" s="19" t="s">
        <v>48</v>
      </c>
      <c r="I8" s="19" t="s">
        <v>67</v>
      </c>
      <c r="J8" s="19">
        <v>10</v>
      </c>
      <c r="K8" s="19">
        <v>11</v>
      </c>
      <c r="L8" s="19" t="s">
        <v>49</v>
      </c>
      <c r="M8" s="19">
        <v>13</v>
      </c>
      <c r="N8" s="19" t="s">
        <v>50</v>
      </c>
      <c r="O8" s="19">
        <v>15</v>
      </c>
      <c r="P8" s="19" t="s">
        <v>51</v>
      </c>
      <c r="Q8" s="19">
        <v>17</v>
      </c>
      <c r="R8" s="19" t="s">
        <v>52</v>
      </c>
      <c r="S8" s="19">
        <v>19</v>
      </c>
      <c r="T8" s="19" t="s">
        <v>53</v>
      </c>
      <c r="U8" s="19" t="s">
        <v>68</v>
      </c>
      <c r="V8" s="19">
        <v>22</v>
      </c>
      <c r="W8" s="19">
        <v>23</v>
      </c>
      <c r="X8" s="19" t="s">
        <v>54</v>
      </c>
      <c r="Y8" s="19" t="s">
        <v>69</v>
      </c>
      <c r="Z8" s="19">
        <v>26</v>
      </c>
      <c r="AA8" s="19">
        <v>27</v>
      </c>
      <c r="AB8" s="19" t="s">
        <v>55</v>
      </c>
      <c r="AC8" s="19">
        <v>29</v>
      </c>
      <c r="AD8" s="21" t="s">
        <v>56</v>
      </c>
      <c r="AE8" s="21">
        <v>31</v>
      </c>
      <c r="AF8" s="21" t="s">
        <v>57</v>
      </c>
      <c r="AG8" s="21">
        <v>33</v>
      </c>
      <c r="AH8" s="21" t="s">
        <v>58</v>
      </c>
      <c r="AI8" s="21">
        <v>35</v>
      </c>
      <c r="AJ8" s="21" t="s">
        <v>59</v>
      </c>
      <c r="AK8" s="21">
        <v>37</v>
      </c>
      <c r="AL8" s="21" t="s">
        <v>64</v>
      </c>
      <c r="AM8" s="21" t="s">
        <v>70</v>
      </c>
      <c r="AN8" s="21">
        <v>40</v>
      </c>
      <c r="AO8" s="21">
        <v>41</v>
      </c>
      <c r="AP8" s="21" t="s">
        <v>60</v>
      </c>
      <c r="AQ8" s="21">
        <v>43</v>
      </c>
      <c r="AR8" s="21" t="s">
        <v>65</v>
      </c>
      <c r="AS8" s="22" t="s">
        <v>66</v>
      </c>
      <c r="AT8" s="22">
        <v>46</v>
      </c>
      <c r="AU8" s="36">
        <v>47</v>
      </c>
      <c r="AV8" s="13">
        <v>48</v>
      </c>
      <c r="AW8" s="43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</row>
    <row r="9" spans="1:60" s="50" customFormat="1" ht="47.25" customHeight="1">
      <c r="A9" s="14" t="s">
        <v>72</v>
      </c>
      <c r="B9" s="13">
        <v>911</v>
      </c>
      <c r="C9" s="24">
        <v>0</v>
      </c>
      <c r="D9" s="15">
        <f>C9/C18*D18</f>
        <v>0</v>
      </c>
      <c r="E9" s="15">
        <v>0</v>
      </c>
      <c r="F9" s="15">
        <v>0</v>
      </c>
      <c r="G9" s="24">
        <v>5</v>
      </c>
      <c r="H9" s="15">
        <f>G9/G18*H18</f>
        <v>2.2222222222222223</v>
      </c>
      <c r="I9" s="15">
        <f>D9+F9+H9</f>
        <v>2.2222222222222223</v>
      </c>
      <c r="J9" s="15">
        <f>I9/I18*J18</f>
        <v>0.8547008547008548</v>
      </c>
      <c r="K9" s="26">
        <v>1</v>
      </c>
      <c r="L9" s="15">
        <f>K9/K18*L18</f>
        <v>2.6666666666666665</v>
      </c>
      <c r="M9" s="24">
        <v>0</v>
      </c>
      <c r="N9" s="15">
        <f>M9/M18*N18</f>
        <v>0</v>
      </c>
      <c r="O9" s="27">
        <v>1</v>
      </c>
      <c r="P9" s="15">
        <f>O9/O18*P18</f>
        <v>1.6666666666666665</v>
      </c>
      <c r="Q9" s="27">
        <v>5</v>
      </c>
      <c r="R9" s="15">
        <f>Q9/Q18*R18</f>
        <v>2.7777777777777777</v>
      </c>
      <c r="S9" s="27">
        <v>1</v>
      </c>
      <c r="T9" s="15">
        <f>S9/S18*T18</f>
        <v>2.2222222222222223</v>
      </c>
      <c r="U9" s="15">
        <f>L9+N9+P9+R9+T9</f>
        <v>9.333333333333332</v>
      </c>
      <c r="V9" s="15">
        <f>U9/U18*V18</f>
        <v>3.2666666666666666</v>
      </c>
      <c r="W9" s="27">
        <v>1</v>
      </c>
      <c r="X9" s="15">
        <f>W9/W18*X18</f>
        <v>11.111111111111105</v>
      </c>
      <c r="Y9" s="15">
        <f aca="true" t="shared" si="0" ref="Y9:Y17">X9</f>
        <v>11.111111111111105</v>
      </c>
      <c r="Z9" s="15">
        <f>Y9/Y18*Z18</f>
        <v>1.6666666666666656</v>
      </c>
      <c r="AA9" s="27">
        <v>1</v>
      </c>
      <c r="AB9" s="15">
        <f>AA9/AA18*AB18</f>
        <v>2.7777777777777777</v>
      </c>
      <c r="AC9" s="27">
        <v>5</v>
      </c>
      <c r="AD9" s="15">
        <f>AC9/AC18*AD18</f>
        <v>1.6666666666666663</v>
      </c>
      <c r="AE9" s="27">
        <v>1</v>
      </c>
      <c r="AF9" s="15">
        <f>AE9/AE18*AF18</f>
        <v>1.875</v>
      </c>
      <c r="AG9" s="27">
        <v>0</v>
      </c>
      <c r="AH9" s="15">
        <v>0</v>
      </c>
      <c r="AI9" s="28">
        <v>1</v>
      </c>
      <c r="AJ9" s="15">
        <f>AI9/AI18*AJ18</f>
        <v>1.7647058823529411</v>
      </c>
      <c r="AK9" s="15">
        <v>0</v>
      </c>
      <c r="AL9" s="15">
        <f>AK9/AK18*AL18</f>
        <v>0</v>
      </c>
      <c r="AM9" s="46">
        <f>AB9+AD9+AF9+AH9+AJ9+AL9</f>
        <v>8.084150326797385</v>
      </c>
      <c r="AN9" s="15">
        <f>AM9/AM18*AN18</f>
        <v>2.021037581699346</v>
      </c>
      <c r="AO9" s="28">
        <v>1</v>
      </c>
      <c r="AP9" s="15">
        <f>AO9/AO18*AP18</f>
        <v>8.125</v>
      </c>
      <c r="AQ9" s="27">
        <v>1</v>
      </c>
      <c r="AR9" s="15">
        <f>AQ9/AQ18*AR18</f>
        <v>3.888888888888889</v>
      </c>
      <c r="AS9" s="15">
        <f>AP9+AR9</f>
        <v>12.01388888888889</v>
      </c>
      <c r="AT9" s="15">
        <f>AS9/AS18*AT18</f>
        <v>1.8020833333333335</v>
      </c>
      <c r="AU9" s="15">
        <f>J9+V9+Z9+AN9+AT9</f>
        <v>9.611155103066867</v>
      </c>
      <c r="AV9" s="53">
        <v>7</v>
      </c>
      <c r="AW9" s="47"/>
      <c r="AX9" s="48"/>
      <c r="AY9" s="49"/>
      <c r="AZ9" s="48"/>
      <c r="BA9" s="48"/>
      <c r="BB9" s="48"/>
      <c r="BC9" s="48"/>
      <c r="BD9" s="48"/>
      <c r="BE9" s="48"/>
      <c r="BF9" s="48"/>
      <c r="BG9" s="48"/>
      <c r="BH9" s="48"/>
    </row>
    <row r="10" spans="1:60" s="50" customFormat="1" ht="46.5" customHeight="1">
      <c r="A10" s="14" t="s">
        <v>74</v>
      </c>
      <c r="B10" s="13">
        <v>912</v>
      </c>
      <c r="C10" s="24">
        <v>0</v>
      </c>
      <c r="D10" s="15">
        <f>C10/C18*D18</f>
        <v>0</v>
      </c>
      <c r="E10" s="15">
        <v>0</v>
      </c>
      <c r="F10" s="15">
        <v>0</v>
      </c>
      <c r="G10" s="24">
        <v>5</v>
      </c>
      <c r="H10" s="15">
        <f>G10/G18*H18</f>
        <v>2.2222222222222223</v>
      </c>
      <c r="I10" s="15">
        <f aca="true" t="shared" si="1" ref="I10:I17">D10+F10+H10</f>
        <v>2.2222222222222223</v>
      </c>
      <c r="J10" s="15">
        <f>I10/I18*J18</f>
        <v>0.8547008547008548</v>
      </c>
      <c r="K10" s="26">
        <v>1</v>
      </c>
      <c r="L10" s="15">
        <f>K10/K18*L18</f>
        <v>2.6666666666666665</v>
      </c>
      <c r="M10" s="24">
        <v>0</v>
      </c>
      <c r="N10" s="15">
        <f>M10/M18*N18</f>
        <v>0</v>
      </c>
      <c r="O10" s="27">
        <v>1</v>
      </c>
      <c r="P10" s="15">
        <f>O10/O18*P18</f>
        <v>1.6666666666666665</v>
      </c>
      <c r="Q10" s="27">
        <v>5</v>
      </c>
      <c r="R10" s="15">
        <f>Q10/Q18*R18</f>
        <v>2.7777777777777777</v>
      </c>
      <c r="S10" s="27">
        <v>1</v>
      </c>
      <c r="T10" s="15">
        <f>S10/S18*T18</f>
        <v>2.2222222222222223</v>
      </c>
      <c r="U10" s="15">
        <f>L10+N10+P10+R10+T10</f>
        <v>9.333333333333332</v>
      </c>
      <c r="V10" s="15">
        <f>U10/U18*V18</f>
        <v>3.2666666666666666</v>
      </c>
      <c r="W10" s="27">
        <v>1</v>
      </c>
      <c r="X10" s="15">
        <f>W10/W18*X18</f>
        <v>11.111111111111105</v>
      </c>
      <c r="Y10" s="15">
        <f t="shared" si="0"/>
        <v>11.111111111111105</v>
      </c>
      <c r="Z10" s="15">
        <f>Y10/Y18*Z18</f>
        <v>1.6666666666666656</v>
      </c>
      <c r="AA10" s="27">
        <v>1</v>
      </c>
      <c r="AB10" s="15">
        <f>AA10/AA18*AB18</f>
        <v>2.7777777777777777</v>
      </c>
      <c r="AC10" s="27">
        <v>5</v>
      </c>
      <c r="AD10" s="15">
        <f>AC10/AC18*AD18</f>
        <v>1.6666666666666663</v>
      </c>
      <c r="AE10" s="27">
        <v>1</v>
      </c>
      <c r="AF10" s="15">
        <f>AE10/AE18*AF18</f>
        <v>1.875</v>
      </c>
      <c r="AG10" s="27">
        <v>0</v>
      </c>
      <c r="AH10" s="15">
        <v>0</v>
      </c>
      <c r="AI10" s="28">
        <v>0.5</v>
      </c>
      <c r="AJ10" s="15">
        <f>AI10/AI18*AJ18</f>
        <v>0.8823529411764706</v>
      </c>
      <c r="AK10" s="15">
        <v>1</v>
      </c>
      <c r="AL10" s="15">
        <f>AK10/AK18*AL18</f>
        <v>2</v>
      </c>
      <c r="AM10" s="46">
        <f aca="true" t="shared" si="2" ref="AM10:AM17">AB10+AD10+AF10+AH10+AJ10+AL10</f>
        <v>9.201797385620914</v>
      </c>
      <c r="AN10" s="15">
        <f>AM10/AM18*AN18</f>
        <v>2.3004493464052285</v>
      </c>
      <c r="AO10" s="28">
        <v>1</v>
      </c>
      <c r="AP10" s="15">
        <f>AO10/AO18*AP18</f>
        <v>8.125</v>
      </c>
      <c r="AQ10" s="27">
        <v>1</v>
      </c>
      <c r="AR10" s="15">
        <f>AQ10/AQ18*AR18</f>
        <v>3.888888888888889</v>
      </c>
      <c r="AS10" s="15">
        <f aca="true" t="shared" si="3" ref="AS10:AS17">AP10+AR10</f>
        <v>12.01388888888889</v>
      </c>
      <c r="AT10" s="15">
        <f>AS10/AS18*AT18</f>
        <v>1.8020833333333335</v>
      </c>
      <c r="AU10" s="15">
        <f>J10+V10+Z10+AN10+AT10</f>
        <v>9.89056686777275</v>
      </c>
      <c r="AV10" s="53">
        <v>6</v>
      </c>
      <c r="AW10" s="47"/>
      <c r="AX10" s="48"/>
      <c r="AY10" s="49"/>
      <c r="AZ10" s="48"/>
      <c r="BA10" s="48"/>
      <c r="BB10" s="48"/>
      <c r="BC10" s="48"/>
      <c r="BD10" s="48"/>
      <c r="BE10" s="48"/>
      <c r="BF10" s="48"/>
      <c r="BG10" s="48"/>
      <c r="BH10" s="48"/>
    </row>
    <row r="11" spans="1:60" s="50" customFormat="1" ht="47.25" customHeight="1">
      <c r="A11" s="14" t="s">
        <v>75</v>
      </c>
      <c r="B11" s="13">
        <v>913</v>
      </c>
      <c r="C11" s="24">
        <v>0</v>
      </c>
      <c r="D11" s="15">
        <f>C11/C18*D18</f>
        <v>0</v>
      </c>
      <c r="E11" s="15">
        <v>0</v>
      </c>
      <c r="F11" s="15">
        <v>0</v>
      </c>
      <c r="G11" s="24">
        <v>5</v>
      </c>
      <c r="H11" s="15">
        <f>G11/G18*H18</f>
        <v>2.2222222222222223</v>
      </c>
      <c r="I11" s="15">
        <f t="shared" si="1"/>
        <v>2.2222222222222223</v>
      </c>
      <c r="J11" s="15">
        <f>I11/I18*J18</f>
        <v>0.8547008547008548</v>
      </c>
      <c r="K11" s="26">
        <v>1</v>
      </c>
      <c r="L11" s="15">
        <f>K11/K18*L18</f>
        <v>2.6666666666666665</v>
      </c>
      <c r="M11" s="24">
        <v>0</v>
      </c>
      <c r="N11" s="15">
        <f>M11/M18*N18</f>
        <v>0</v>
      </c>
      <c r="O11" s="27">
        <v>1</v>
      </c>
      <c r="P11" s="15">
        <f>O11/O18*P18</f>
        <v>1.6666666666666665</v>
      </c>
      <c r="Q11" s="27">
        <v>5</v>
      </c>
      <c r="R11" s="15">
        <f>Q11/Q18*R18</f>
        <v>2.7777777777777777</v>
      </c>
      <c r="S11" s="27">
        <v>1</v>
      </c>
      <c r="T11" s="15">
        <f>S11/S18*T18</f>
        <v>2.2222222222222223</v>
      </c>
      <c r="U11" s="15">
        <f aca="true" t="shared" si="4" ref="U11:U17">L11+N11+P11+R11+T11</f>
        <v>9.333333333333332</v>
      </c>
      <c r="V11" s="15">
        <f>U11/U18*V18</f>
        <v>3.2666666666666666</v>
      </c>
      <c r="W11" s="27">
        <v>1</v>
      </c>
      <c r="X11" s="15">
        <f>W11/W18*X18</f>
        <v>11.111111111111105</v>
      </c>
      <c r="Y11" s="15">
        <f t="shared" si="0"/>
        <v>11.111111111111105</v>
      </c>
      <c r="Z11" s="15">
        <f>Y11/Y18*Z18</f>
        <v>1.6666666666666656</v>
      </c>
      <c r="AA11" s="27">
        <v>1</v>
      </c>
      <c r="AB11" s="15">
        <f>AA11/AA18*AB18</f>
        <v>2.7777777777777777</v>
      </c>
      <c r="AC11" s="27">
        <v>5</v>
      </c>
      <c r="AD11" s="15">
        <f>AC11/AC18*AD18</f>
        <v>1.6666666666666663</v>
      </c>
      <c r="AE11" s="27">
        <v>1</v>
      </c>
      <c r="AF11" s="15">
        <f>AE11/AE18*AF18</f>
        <v>1.875</v>
      </c>
      <c r="AG11" s="27">
        <v>0</v>
      </c>
      <c r="AH11" s="15">
        <v>0</v>
      </c>
      <c r="AI11" s="28">
        <v>1</v>
      </c>
      <c r="AJ11" s="15">
        <f>AI11/AI18*AJ18</f>
        <v>1.7647058823529411</v>
      </c>
      <c r="AK11" s="15">
        <v>0</v>
      </c>
      <c r="AL11" s="15">
        <f>AK11/AK18*AL18</f>
        <v>0</v>
      </c>
      <c r="AM11" s="46">
        <f t="shared" si="2"/>
        <v>8.084150326797385</v>
      </c>
      <c r="AN11" s="15">
        <f>AM11/AM18*AN18</f>
        <v>2.021037581699346</v>
      </c>
      <c r="AO11" s="28">
        <v>1</v>
      </c>
      <c r="AP11" s="15">
        <f>AO11/AO18*AP18</f>
        <v>8.125</v>
      </c>
      <c r="AQ11" s="27">
        <v>1</v>
      </c>
      <c r="AR11" s="15">
        <f>AQ11/AQ18*AR18</f>
        <v>3.888888888888889</v>
      </c>
      <c r="AS11" s="15">
        <f t="shared" si="3"/>
        <v>12.01388888888889</v>
      </c>
      <c r="AT11" s="15">
        <f>AS11/AS18*AT18</f>
        <v>1.8020833333333335</v>
      </c>
      <c r="AU11" s="15">
        <f>J11+V11+Z11+AN11+AT11</f>
        <v>9.611155103066867</v>
      </c>
      <c r="AV11" s="53">
        <v>7</v>
      </c>
      <c r="AW11" s="47"/>
      <c r="AX11" s="48"/>
      <c r="AY11" s="49"/>
      <c r="AZ11" s="48"/>
      <c r="BA11" s="48"/>
      <c r="BB11" s="48"/>
      <c r="BC11" s="48"/>
      <c r="BD11" s="48"/>
      <c r="BE11" s="48"/>
      <c r="BF11" s="48"/>
      <c r="BG11" s="48"/>
      <c r="BH11" s="48"/>
    </row>
    <row r="12" spans="1:60" s="50" customFormat="1" ht="59.25" customHeight="1">
      <c r="A12" s="54" t="s">
        <v>76</v>
      </c>
      <c r="B12" s="55" t="s">
        <v>73</v>
      </c>
      <c r="C12" s="24">
        <v>0</v>
      </c>
      <c r="D12" s="15">
        <f>C12/C18*D18</f>
        <v>0</v>
      </c>
      <c r="E12" s="15">
        <v>0</v>
      </c>
      <c r="F12" s="15">
        <f>0</f>
        <v>0</v>
      </c>
      <c r="G12" s="24">
        <v>5</v>
      </c>
      <c r="H12" s="15">
        <f>G12/G18*H18</f>
        <v>2.2222222222222223</v>
      </c>
      <c r="I12" s="15">
        <f t="shared" si="1"/>
        <v>2.2222222222222223</v>
      </c>
      <c r="J12" s="15">
        <f>I12/I18*J18</f>
        <v>0.8547008547008548</v>
      </c>
      <c r="K12" s="26">
        <v>1</v>
      </c>
      <c r="L12" s="15">
        <f>K12/K18*L18</f>
        <v>2.6666666666666665</v>
      </c>
      <c r="M12" s="24">
        <v>0</v>
      </c>
      <c r="N12" s="15">
        <f>M12/M18*N18</f>
        <v>0</v>
      </c>
      <c r="O12" s="27">
        <v>1</v>
      </c>
      <c r="P12" s="15">
        <f>O12/O18*P18</f>
        <v>1.6666666666666665</v>
      </c>
      <c r="Q12" s="27">
        <v>5</v>
      </c>
      <c r="R12" s="15">
        <f>Q12/Q18*R18</f>
        <v>2.7777777777777777</v>
      </c>
      <c r="S12" s="27">
        <v>1</v>
      </c>
      <c r="T12" s="15">
        <f>S12/S18*T18</f>
        <v>2.2222222222222223</v>
      </c>
      <c r="U12" s="15">
        <f t="shared" si="4"/>
        <v>9.333333333333332</v>
      </c>
      <c r="V12" s="15">
        <f>U12/U18*V18</f>
        <v>3.2666666666666666</v>
      </c>
      <c r="W12" s="27">
        <v>1</v>
      </c>
      <c r="X12" s="15">
        <f>W12/W18*X18</f>
        <v>11.111111111111105</v>
      </c>
      <c r="Y12" s="15">
        <f t="shared" si="0"/>
        <v>11.111111111111105</v>
      </c>
      <c r="Z12" s="15">
        <f>Y12/Y18*Z18</f>
        <v>1.6666666666666656</v>
      </c>
      <c r="AA12" s="27">
        <v>1</v>
      </c>
      <c r="AB12" s="15">
        <f>AA12/AA18*AB18</f>
        <v>2.7777777777777777</v>
      </c>
      <c r="AC12" s="27">
        <v>5</v>
      </c>
      <c r="AD12" s="15">
        <f>AC12/AC18*AD18</f>
        <v>1.6666666666666663</v>
      </c>
      <c r="AE12" s="27">
        <v>1</v>
      </c>
      <c r="AF12" s="15">
        <f>AE12/AE18*AF18</f>
        <v>1.875</v>
      </c>
      <c r="AG12" s="27">
        <v>0</v>
      </c>
      <c r="AH12" s="15">
        <v>0</v>
      </c>
      <c r="AI12" s="28">
        <v>1</v>
      </c>
      <c r="AJ12" s="15">
        <f>AI12/AI18*AJ18</f>
        <v>1.7647058823529411</v>
      </c>
      <c r="AK12" s="15">
        <v>0</v>
      </c>
      <c r="AL12" s="15">
        <f>AK12/AK18*AL18</f>
        <v>0</v>
      </c>
      <c r="AM12" s="46">
        <f t="shared" si="2"/>
        <v>8.084150326797385</v>
      </c>
      <c r="AN12" s="15">
        <f>AM12/AM18*AN18</f>
        <v>2.021037581699346</v>
      </c>
      <c r="AO12" s="28">
        <v>1</v>
      </c>
      <c r="AP12" s="15">
        <f>AO12/AO18*AP18</f>
        <v>8.125</v>
      </c>
      <c r="AQ12" s="27">
        <v>1</v>
      </c>
      <c r="AR12" s="15">
        <f>AQ12/AQ18*AR18</f>
        <v>3.888888888888889</v>
      </c>
      <c r="AS12" s="15">
        <f t="shared" si="3"/>
        <v>12.01388888888889</v>
      </c>
      <c r="AT12" s="15">
        <f>AS12/AS18*AT18</f>
        <v>1.8020833333333335</v>
      </c>
      <c r="AU12" s="15">
        <f>J12+V12+Z12+AN12+AT12</f>
        <v>9.611155103066867</v>
      </c>
      <c r="AV12" s="53">
        <v>7</v>
      </c>
      <c r="AW12" s="47"/>
      <c r="AX12" s="48"/>
      <c r="AY12" s="49"/>
      <c r="AZ12" s="48"/>
      <c r="BA12" s="48"/>
      <c r="BB12" s="48"/>
      <c r="BC12" s="48"/>
      <c r="BD12" s="48"/>
      <c r="BE12" s="48"/>
      <c r="BF12" s="48"/>
      <c r="BG12" s="48"/>
      <c r="BH12" s="48"/>
    </row>
    <row r="13" spans="1:60" s="50" customFormat="1" ht="63" customHeight="1">
      <c r="A13" s="14" t="s">
        <v>77</v>
      </c>
      <c r="B13" s="23">
        <v>915</v>
      </c>
      <c r="C13" s="24">
        <v>3</v>
      </c>
      <c r="D13" s="15">
        <f>C13/C18*D18</f>
        <v>13.5</v>
      </c>
      <c r="E13" s="15">
        <v>0</v>
      </c>
      <c r="F13" s="15">
        <v>0</v>
      </c>
      <c r="G13" s="24">
        <v>5</v>
      </c>
      <c r="H13" s="15">
        <f>G13/G18*H18</f>
        <v>2.2222222222222223</v>
      </c>
      <c r="I13" s="15">
        <f>D13+F13+H13</f>
        <v>15.722222222222221</v>
      </c>
      <c r="J13" s="15">
        <f>I13/I18*J18</f>
        <v>6.047008547008547</v>
      </c>
      <c r="K13" s="26">
        <v>0.5</v>
      </c>
      <c r="L13" s="15">
        <f>K13/K18*L18</f>
        <v>1.3333333333333333</v>
      </c>
      <c r="M13" s="24">
        <v>1</v>
      </c>
      <c r="N13" s="15">
        <f>M13/M18*N18</f>
        <v>5</v>
      </c>
      <c r="O13" s="27">
        <v>1</v>
      </c>
      <c r="P13" s="15">
        <f>O13/O18*P18</f>
        <v>1.6666666666666665</v>
      </c>
      <c r="Q13" s="27">
        <v>5</v>
      </c>
      <c r="R13" s="15">
        <f>Q13/Q18*R18</f>
        <v>2.7777777777777777</v>
      </c>
      <c r="S13" s="27">
        <v>1</v>
      </c>
      <c r="T13" s="15">
        <f>S13/S18*T18</f>
        <v>2.2222222222222223</v>
      </c>
      <c r="U13" s="15">
        <f t="shared" si="4"/>
        <v>13</v>
      </c>
      <c r="V13" s="15">
        <f>U13/U18*V18</f>
        <v>4.550000000000001</v>
      </c>
      <c r="W13" s="27">
        <v>1</v>
      </c>
      <c r="X13" s="15">
        <f>W13/W18*X18</f>
        <v>11.111111111111105</v>
      </c>
      <c r="Y13" s="15">
        <f t="shared" si="0"/>
        <v>11.111111111111105</v>
      </c>
      <c r="Z13" s="15">
        <f>Y13/Y18*Z18</f>
        <v>1.6666666666666656</v>
      </c>
      <c r="AA13" s="27">
        <v>1</v>
      </c>
      <c r="AB13" s="15">
        <f>AA13/AA18*AB18</f>
        <v>2.7777777777777777</v>
      </c>
      <c r="AC13" s="27">
        <v>5</v>
      </c>
      <c r="AD13" s="15">
        <f>AC13/AC18*AD18</f>
        <v>1.6666666666666663</v>
      </c>
      <c r="AE13" s="27">
        <v>1</v>
      </c>
      <c r="AF13" s="15">
        <f>AE13/AE18*AF18</f>
        <v>1.875</v>
      </c>
      <c r="AG13" s="27">
        <v>0</v>
      </c>
      <c r="AH13" s="15">
        <v>0</v>
      </c>
      <c r="AI13" s="28">
        <v>1</v>
      </c>
      <c r="AJ13" s="15">
        <f>AI13/AI18*AJ18</f>
        <v>1.7647058823529411</v>
      </c>
      <c r="AK13" s="15">
        <v>1</v>
      </c>
      <c r="AL13" s="15">
        <f>AK13/AK18*AL18</f>
        <v>2</v>
      </c>
      <c r="AM13" s="46">
        <f t="shared" si="2"/>
        <v>10.084150326797385</v>
      </c>
      <c r="AN13" s="15">
        <f>AM13/AM18*AN18</f>
        <v>2.521037581699346</v>
      </c>
      <c r="AO13" s="28">
        <v>0</v>
      </c>
      <c r="AP13" s="15">
        <f>AO13/AO18*AP18</f>
        <v>0</v>
      </c>
      <c r="AQ13" s="27">
        <v>1</v>
      </c>
      <c r="AR13" s="15">
        <f>AQ13/AQ18*AR18</f>
        <v>3.888888888888889</v>
      </c>
      <c r="AS13" s="15">
        <f t="shared" si="3"/>
        <v>3.888888888888889</v>
      </c>
      <c r="AT13" s="15">
        <f>AS13/AS18*AT18</f>
        <v>0.5833333333333335</v>
      </c>
      <c r="AU13" s="15">
        <f aca="true" t="shared" si="5" ref="AU13:AU18">J13+V13+Z13+AN13+AT13</f>
        <v>15.368046128707894</v>
      </c>
      <c r="AV13" s="42">
        <v>2</v>
      </c>
      <c r="AW13" s="47"/>
      <c r="AX13" s="48"/>
      <c r="AY13" s="49"/>
      <c r="AZ13" s="48"/>
      <c r="BA13" s="48"/>
      <c r="BB13" s="48"/>
      <c r="BC13" s="48"/>
      <c r="BD13" s="48"/>
      <c r="BE13" s="48"/>
      <c r="BF13" s="48"/>
      <c r="BG13" s="48"/>
      <c r="BH13" s="48"/>
    </row>
    <row r="14" spans="1:60" s="50" customFormat="1" ht="45" customHeight="1">
      <c r="A14" s="14" t="s">
        <v>78</v>
      </c>
      <c r="B14" s="23">
        <v>916</v>
      </c>
      <c r="C14" s="24">
        <v>5</v>
      </c>
      <c r="D14" s="15">
        <f>C14/C18*D18</f>
        <v>22.5</v>
      </c>
      <c r="E14" s="15">
        <v>0</v>
      </c>
      <c r="F14" s="15">
        <v>0</v>
      </c>
      <c r="G14" s="24">
        <v>5</v>
      </c>
      <c r="H14" s="15">
        <f>G14/G18*H18</f>
        <v>2.2222222222222223</v>
      </c>
      <c r="I14" s="15">
        <f>D14+F14+H14</f>
        <v>24.72222222222222</v>
      </c>
      <c r="J14" s="15">
        <f>I14/I18*J18</f>
        <v>9.508547008547009</v>
      </c>
      <c r="K14" s="26">
        <v>1</v>
      </c>
      <c r="L14" s="15">
        <f>K14/K18*L18</f>
        <v>2.6666666666666665</v>
      </c>
      <c r="M14" s="24">
        <v>1</v>
      </c>
      <c r="N14" s="15">
        <f>M14/M18*N18</f>
        <v>5</v>
      </c>
      <c r="O14" s="27">
        <v>1</v>
      </c>
      <c r="P14" s="15">
        <f>O14/O18*P18</f>
        <v>1.6666666666666665</v>
      </c>
      <c r="Q14" s="27">
        <v>5</v>
      </c>
      <c r="R14" s="15">
        <f>Q14/Q18*R18</f>
        <v>2.7777777777777777</v>
      </c>
      <c r="S14" s="27">
        <v>1</v>
      </c>
      <c r="T14" s="15">
        <f>S14/S18*T18</f>
        <v>2.2222222222222223</v>
      </c>
      <c r="U14" s="15">
        <f t="shared" si="4"/>
        <v>14.333333333333332</v>
      </c>
      <c r="V14" s="15">
        <f>U14/U18*V18</f>
        <v>5.016666666666667</v>
      </c>
      <c r="W14" s="27">
        <v>1</v>
      </c>
      <c r="X14" s="15">
        <f>W14/W18*X18</f>
        <v>11.111111111111105</v>
      </c>
      <c r="Y14" s="15">
        <f t="shared" si="0"/>
        <v>11.111111111111105</v>
      </c>
      <c r="Z14" s="15">
        <f>Y14/Y18*Z18</f>
        <v>1.6666666666666656</v>
      </c>
      <c r="AA14" s="27">
        <v>1</v>
      </c>
      <c r="AB14" s="15">
        <f>AA14/AA18*AB18</f>
        <v>2.7777777777777777</v>
      </c>
      <c r="AC14" s="27">
        <v>5</v>
      </c>
      <c r="AD14" s="15">
        <f>AC14/AC18*AD18</f>
        <v>1.6666666666666663</v>
      </c>
      <c r="AE14" s="27">
        <v>1</v>
      </c>
      <c r="AF14" s="15">
        <f>AE14/AE18*AF18</f>
        <v>1.875</v>
      </c>
      <c r="AG14" s="27">
        <v>0</v>
      </c>
      <c r="AH14" s="15">
        <v>0</v>
      </c>
      <c r="AI14" s="28">
        <v>1</v>
      </c>
      <c r="AJ14" s="15">
        <f>AI14/AI18*AJ18</f>
        <v>1.7647058823529411</v>
      </c>
      <c r="AK14" s="15">
        <v>1</v>
      </c>
      <c r="AL14" s="15">
        <f>AK14/AK18*AL18</f>
        <v>2</v>
      </c>
      <c r="AM14" s="46">
        <f t="shared" si="2"/>
        <v>10.084150326797385</v>
      </c>
      <c r="AN14" s="15">
        <f>AM14/AM18*AN18</f>
        <v>2.521037581699346</v>
      </c>
      <c r="AO14" s="28">
        <v>1</v>
      </c>
      <c r="AP14" s="15">
        <f>AO14/AO18*AP18</f>
        <v>8.125</v>
      </c>
      <c r="AQ14" s="27">
        <v>1</v>
      </c>
      <c r="AR14" s="15">
        <f>AQ14/AQ18*AR18</f>
        <v>3.888888888888889</v>
      </c>
      <c r="AS14" s="15">
        <f t="shared" si="3"/>
        <v>12.01388888888889</v>
      </c>
      <c r="AT14" s="15">
        <f>AS14/AS18*AT18</f>
        <v>1.8020833333333335</v>
      </c>
      <c r="AU14" s="15">
        <f>J14+V14+Z14+AN14+AT14</f>
        <v>20.515001256913017</v>
      </c>
      <c r="AV14" s="42">
        <v>1</v>
      </c>
      <c r="AW14" s="47"/>
      <c r="AX14" s="48"/>
      <c r="AY14" s="49"/>
      <c r="AZ14" s="48"/>
      <c r="BA14" s="48"/>
      <c r="BB14" s="48"/>
      <c r="BC14" s="48"/>
      <c r="BD14" s="48"/>
      <c r="BE14" s="48"/>
      <c r="BF14" s="48"/>
      <c r="BG14" s="48"/>
      <c r="BH14" s="48"/>
    </row>
    <row r="15" spans="1:60" s="50" customFormat="1" ht="56.25">
      <c r="A15" s="14" t="s">
        <v>79</v>
      </c>
      <c r="B15" s="23">
        <v>918</v>
      </c>
      <c r="C15" s="24">
        <v>1</v>
      </c>
      <c r="D15" s="15">
        <f>C15/C18*D18</f>
        <v>4.5</v>
      </c>
      <c r="E15" s="15">
        <v>0</v>
      </c>
      <c r="F15" s="15">
        <v>0</v>
      </c>
      <c r="G15" s="24">
        <v>5</v>
      </c>
      <c r="H15" s="15">
        <f>G15/G18*H18</f>
        <v>2.2222222222222223</v>
      </c>
      <c r="I15" s="15">
        <f t="shared" si="1"/>
        <v>6.722222222222222</v>
      </c>
      <c r="J15" s="15">
        <f>I15/I18*J18</f>
        <v>2.5854700854700856</v>
      </c>
      <c r="K15" s="26">
        <v>0</v>
      </c>
      <c r="L15" s="15">
        <f>K15/K18*L18</f>
        <v>0</v>
      </c>
      <c r="M15" s="24">
        <v>0</v>
      </c>
      <c r="N15" s="15">
        <f>M15/M18*N18</f>
        <v>0</v>
      </c>
      <c r="O15" s="27">
        <v>1</v>
      </c>
      <c r="P15" s="15">
        <f>O15/O18*P18</f>
        <v>1.6666666666666665</v>
      </c>
      <c r="Q15" s="27">
        <v>5</v>
      </c>
      <c r="R15" s="15">
        <f>Q15/Q18*R18</f>
        <v>2.7777777777777777</v>
      </c>
      <c r="S15" s="27">
        <v>1</v>
      </c>
      <c r="T15" s="15">
        <f>S15/S18*T18</f>
        <v>2.2222222222222223</v>
      </c>
      <c r="U15" s="15">
        <f t="shared" si="4"/>
        <v>6.666666666666667</v>
      </c>
      <c r="V15" s="15">
        <f>U15/U18*V18</f>
        <v>2.333333333333334</v>
      </c>
      <c r="W15" s="27">
        <v>1</v>
      </c>
      <c r="X15" s="15">
        <f>W15/W18*X18</f>
        <v>11.111111111111105</v>
      </c>
      <c r="Y15" s="15">
        <f t="shared" si="0"/>
        <v>11.111111111111105</v>
      </c>
      <c r="Z15" s="15">
        <f>Y15/Y18*Z18</f>
        <v>1.6666666666666656</v>
      </c>
      <c r="AA15" s="27">
        <v>1</v>
      </c>
      <c r="AB15" s="15">
        <f>AA15/AA18*AB18</f>
        <v>2.7777777777777777</v>
      </c>
      <c r="AC15" s="27">
        <v>5</v>
      </c>
      <c r="AD15" s="15">
        <f>AC15/AC18*AD18</f>
        <v>1.6666666666666663</v>
      </c>
      <c r="AE15" s="27">
        <v>1</v>
      </c>
      <c r="AF15" s="15">
        <f>AE15/AE18*AF18</f>
        <v>1.875</v>
      </c>
      <c r="AG15" s="29">
        <v>0</v>
      </c>
      <c r="AH15" s="15">
        <v>0</v>
      </c>
      <c r="AI15" s="28">
        <v>1</v>
      </c>
      <c r="AJ15" s="15">
        <f>AI15/AI18*AJ18</f>
        <v>1.7647058823529411</v>
      </c>
      <c r="AK15" s="15">
        <v>0</v>
      </c>
      <c r="AL15" s="15">
        <f>AK15/AK18*AL18</f>
        <v>0</v>
      </c>
      <c r="AM15" s="46">
        <f t="shared" si="2"/>
        <v>8.084150326797385</v>
      </c>
      <c r="AN15" s="15">
        <f>AM15/AM18*AN18</f>
        <v>2.021037581699346</v>
      </c>
      <c r="AO15" s="28">
        <v>1</v>
      </c>
      <c r="AP15" s="15">
        <f>AO15/AO18*AP18</f>
        <v>8.125</v>
      </c>
      <c r="AQ15" s="27">
        <v>1</v>
      </c>
      <c r="AR15" s="15">
        <f>AQ15/AQ18*AR18</f>
        <v>3.888888888888889</v>
      </c>
      <c r="AS15" s="15">
        <f t="shared" si="3"/>
        <v>12.01388888888889</v>
      </c>
      <c r="AT15" s="15">
        <f>AS15/AS18*AT18</f>
        <v>1.8020833333333335</v>
      </c>
      <c r="AU15" s="15">
        <f t="shared" si="5"/>
        <v>10.408591000502765</v>
      </c>
      <c r="AV15" s="42">
        <v>5</v>
      </c>
      <c r="AW15" s="32"/>
      <c r="AX15" s="48"/>
      <c r="AY15" s="49"/>
      <c r="AZ15" s="48"/>
      <c r="BA15" s="48"/>
      <c r="BB15" s="51"/>
      <c r="BC15" s="48"/>
      <c r="BD15" s="48"/>
      <c r="BE15" s="48"/>
      <c r="BF15" s="48"/>
      <c r="BG15" s="48"/>
      <c r="BH15" s="48"/>
    </row>
    <row r="16" spans="1:60" s="50" customFormat="1" ht="56.25">
      <c r="A16" s="14" t="s">
        <v>80</v>
      </c>
      <c r="B16" s="23">
        <v>919</v>
      </c>
      <c r="C16" s="24">
        <v>1</v>
      </c>
      <c r="D16" s="15">
        <f>C16/C18*D18</f>
        <v>4.5</v>
      </c>
      <c r="E16" s="15">
        <v>0</v>
      </c>
      <c r="F16" s="15">
        <v>0</v>
      </c>
      <c r="G16" s="15">
        <v>5</v>
      </c>
      <c r="H16" s="15">
        <f>G16/G18*H18</f>
        <v>2.2222222222222223</v>
      </c>
      <c r="I16" s="15">
        <f t="shared" si="1"/>
        <v>6.722222222222222</v>
      </c>
      <c r="J16" s="15">
        <f>I16/I18*J18</f>
        <v>2.5854700854700856</v>
      </c>
      <c r="K16" s="26">
        <v>1</v>
      </c>
      <c r="L16" s="15">
        <f>K16/K18*L18</f>
        <v>2.6666666666666665</v>
      </c>
      <c r="M16" s="24">
        <v>1</v>
      </c>
      <c r="N16" s="15">
        <f>M16/M18*N18</f>
        <v>5</v>
      </c>
      <c r="O16" s="27">
        <v>1</v>
      </c>
      <c r="P16" s="15">
        <f>O16/O18*P18</f>
        <v>1.6666666666666665</v>
      </c>
      <c r="Q16" s="27">
        <v>5</v>
      </c>
      <c r="R16" s="15">
        <f>Q16/Q18*R18</f>
        <v>2.7777777777777777</v>
      </c>
      <c r="S16" s="27">
        <v>1</v>
      </c>
      <c r="T16" s="15">
        <f>S16/S18*T18</f>
        <v>2.2222222222222223</v>
      </c>
      <c r="U16" s="15">
        <f t="shared" si="4"/>
        <v>14.333333333333332</v>
      </c>
      <c r="V16" s="15">
        <f>U16/U18*V18</f>
        <v>5.016666666666667</v>
      </c>
      <c r="W16" s="27">
        <v>1</v>
      </c>
      <c r="X16" s="15">
        <f>W16/W18*X18</f>
        <v>11.111111111111105</v>
      </c>
      <c r="Y16" s="15">
        <f t="shared" si="0"/>
        <v>11.111111111111105</v>
      </c>
      <c r="Z16" s="15">
        <f>Y16/Y18*Z18</f>
        <v>1.6666666666666656</v>
      </c>
      <c r="AA16" s="27">
        <v>1</v>
      </c>
      <c r="AB16" s="15">
        <f>AA16/AA18*AB18</f>
        <v>2.7777777777777777</v>
      </c>
      <c r="AC16" s="27">
        <v>5</v>
      </c>
      <c r="AD16" s="15">
        <f>AC16/AC18*AD18</f>
        <v>1.6666666666666663</v>
      </c>
      <c r="AE16" s="27">
        <v>0</v>
      </c>
      <c r="AF16" s="15">
        <f>AE16/AE18*AF18</f>
        <v>0</v>
      </c>
      <c r="AG16" s="27">
        <v>0</v>
      </c>
      <c r="AH16" s="15">
        <v>0</v>
      </c>
      <c r="AI16" s="28">
        <v>1</v>
      </c>
      <c r="AJ16" s="15">
        <f>AI16/AI18*AJ18</f>
        <v>1.7647058823529411</v>
      </c>
      <c r="AK16" s="15">
        <v>1</v>
      </c>
      <c r="AL16" s="15">
        <f>AK16/AK18*AL18</f>
        <v>2</v>
      </c>
      <c r="AM16" s="46">
        <f t="shared" si="2"/>
        <v>8.209150326797385</v>
      </c>
      <c r="AN16" s="15">
        <f>AM16/AM18*AN18</f>
        <v>2.052287581699346</v>
      </c>
      <c r="AO16" s="28">
        <v>1</v>
      </c>
      <c r="AP16" s="15">
        <f>AO16/AO18*AP18</f>
        <v>8.125</v>
      </c>
      <c r="AQ16" s="27">
        <v>1</v>
      </c>
      <c r="AR16" s="15">
        <f>AQ16/AQ18*AR18</f>
        <v>3.888888888888889</v>
      </c>
      <c r="AS16" s="15">
        <f t="shared" si="3"/>
        <v>12.01388888888889</v>
      </c>
      <c r="AT16" s="15">
        <f>AS16/AS18*AT18</f>
        <v>1.8020833333333335</v>
      </c>
      <c r="AU16" s="15">
        <f t="shared" si="5"/>
        <v>13.123174333836099</v>
      </c>
      <c r="AV16" s="42">
        <v>3</v>
      </c>
      <c r="AW16" s="32"/>
      <c r="AX16" s="48"/>
      <c r="AY16" s="49"/>
      <c r="AZ16" s="48"/>
      <c r="BA16" s="48"/>
      <c r="BB16" s="47"/>
      <c r="BC16" s="48"/>
      <c r="BD16" s="48"/>
      <c r="BE16" s="48"/>
      <c r="BF16" s="48"/>
      <c r="BG16" s="48"/>
      <c r="BH16" s="48"/>
    </row>
    <row r="17" spans="1:60" s="50" customFormat="1" ht="50.25" customHeight="1">
      <c r="A17" s="14" t="s">
        <v>81</v>
      </c>
      <c r="B17" s="23">
        <v>920</v>
      </c>
      <c r="C17" s="24">
        <v>0</v>
      </c>
      <c r="D17" s="15">
        <f>C17/C18*D18</f>
        <v>0</v>
      </c>
      <c r="E17" s="15">
        <v>0</v>
      </c>
      <c r="F17" s="15">
        <v>0</v>
      </c>
      <c r="G17" s="24">
        <v>5</v>
      </c>
      <c r="H17" s="15">
        <f>G17/G18*H18</f>
        <v>2.2222222222222223</v>
      </c>
      <c r="I17" s="15">
        <f t="shared" si="1"/>
        <v>2.2222222222222223</v>
      </c>
      <c r="J17" s="15">
        <f>I17/I18*J18</f>
        <v>0.8547008547008548</v>
      </c>
      <c r="K17" s="26">
        <v>1</v>
      </c>
      <c r="L17" s="15">
        <f>K17/K18*L18</f>
        <v>2.6666666666666665</v>
      </c>
      <c r="M17" s="24">
        <v>1</v>
      </c>
      <c r="N17" s="15">
        <f>M17/M18*N18</f>
        <v>5</v>
      </c>
      <c r="O17" s="27">
        <v>1</v>
      </c>
      <c r="P17" s="15">
        <f>O17/O18*P18</f>
        <v>1.6666666666666665</v>
      </c>
      <c r="Q17" s="27">
        <v>5</v>
      </c>
      <c r="R17" s="15">
        <f>Q17/Q18*R18</f>
        <v>2.7777777777777777</v>
      </c>
      <c r="S17" s="27">
        <v>1</v>
      </c>
      <c r="T17" s="15">
        <f>S17/S18*T18</f>
        <v>2.2222222222222223</v>
      </c>
      <c r="U17" s="15">
        <f t="shared" si="4"/>
        <v>14.333333333333332</v>
      </c>
      <c r="V17" s="15">
        <f>U17/U18*V18</f>
        <v>5.016666666666667</v>
      </c>
      <c r="W17" s="27">
        <v>1</v>
      </c>
      <c r="X17" s="15">
        <f>W17/W18*X18</f>
        <v>11.111111111111105</v>
      </c>
      <c r="Y17" s="15">
        <f t="shared" si="0"/>
        <v>11.111111111111105</v>
      </c>
      <c r="Z17" s="15">
        <f>Y17/Y18*Z18</f>
        <v>1.6666666666666656</v>
      </c>
      <c r="AA17" s="27">
        <v>1</v>
      </c>
      <c r="AB17" s="15">
        <f>AA17/AA18*AB18</f>
        <v>2.7777777777777777</v>
      </c>
      <c r="AC17" s="27">
        <v>5</v>
      </c>
      <c r="AD17" s="15">
        <f>AC17/AC18*AD18</f>
        <v>1.6666666666666663</v>
      </c>
      <c r="AE17" s="27">
        <v>1</v>
      </c>
      <c r="AF17" s="15">
        <f>AE17/AE18*AF18</f>
        <v>1.875</v>
      </c>
      <c r="AG17" s="27">
        <v>0</v>
      </c>
      <c r="AH17" s="15">
        <v>0</v>
      </c>
      <c r="AI17" s="28">
        <v>1</v>
      </c>
      <c r="AJ17" s="15">
        <f>AI17/AI18*AJ18</f>
        <v>1.7647058823529411</v>
      </c>
      <c r="AK17" s="15">
        <v>1</v>
      </c>
      <c r="AL17" s="15">
        <f>AK17/AK18*AL18</f>
        <v>2</v>
      </c>
      <c r="AM17" s="46">
        <f t="shared" si="2"/>
        <v>10.084150326797385</v>
      </c>
      <c r="AN17" s="15">
        <f>AM17/AM18*AN18</f>
        <v>2.521037581699346</v>
      </c>
      <c r="AO17" s="28">
        <v>1</v>
      </c>
      <c r="AP17" s="15">
        <f>AO17/AO18*AP18</f>
        <v>8.125</v>
      </c>
      <c r="AQ17" s="27">
        <v>1</v>
      </c>
      <c r="AR17" s="15">
        <f>AQ17/AQ18*AR18</f>
        <v>3.888888888888889</v>
      </c>
      <c r="AS17" s="15">
        <f t="shared" si="3"/>
        <v>12.01388888888889</v>
      </c>
      <c r="AT17" s="15">
        <f>AS17/AS18*AT18</f>
        <v>1.8020833333333335</v>
      </c>
      <c r="AU17" s="15">
        <f t="shared" si="5"/>
        <v>11.861155103066867</v>
      </c>
      <c r="AV17" s="42">
        <v>4</v>
      </c>
      <c r="AW17" s="32"/>
      <c r="AX17" s="48"/>
      <c r="AY17" s="49"/>
      <c r="AZ17" s="48"/>
      <c r="BA17" s="48"/>
      <c r="BB17" s="47"/>
      <c r="BC17" s="48"/>
      <c r="BD17" s="48"/>
      <c r="BE17" s="48"/>
      <c r="BF17" s="48"/>
      <c r="BG17" s="48"/>
      <c r="BH17" s="48"/>
    </row>
    <row r="18" spans="1:48" s="2" customFormat="1" ht="23.25" customHeight="1">
      <c r="A18" s="52" t="s">
        <v>3</v>
      </c>
      <c r="B18" s="52"/>
      <c r="C18" s="15">
        <f>SUM(C9:C17)</f>
        <v>10</v>
      </c>
      <c r="D18" s="15">
        <v>45</v>
      </c>
      <c r="E18" s="15">
        <f>SUM(E9:E17)</f>
        <v>0</v>
      </c>
      <c r="F18" s="15">
        <v>35</v>
      </c>
      <c r="G18" s="15">
        <f>SUM(G9:G17)</f>
        <v>45</v>
      </c>
      <c r="H18" s="15">
        <v>20</v>
      </c>
      <c r="I18" s="15">
        <f>SUM(I9:I17)</f>
        <v>65</v>
      </c>
      <c r="J18" s="15">
        <v>25</v>
      </c>
      <c r="K18" s="15">
        <f>SUM(K9:K17)</f>
        <v>7.5</v>
      </c>
      <c r="L18" s="15">
        <v>20</v>
      </c>
      <c r="M18" s="15">
        <f>SUM(M9:M17)</f>
        <v>4</v>
      </c>
      <c r="N18" s="15">
        <v>20</v>
      </c>
      <c r="O18" s="15">
        <f>SUM(O9:O17)</f>
        <v>9</v>
      </c>
      <c r="P18" s="15">
        <v>15</v>
      </c>
      <c r="Q18" s="15">
        <f>SUM(Q9:Q17)</f>
        <v>45</v>
      </c>
      <c r="R18" s="15">
        <v>25</v>
      </c>
      <c r="S18" s="15">
        <f>SUM(S9:S17)</f>
        <v>9</v>
      </c>
      <c r="T18" s="15">
        <v>20</v>
      </c>
      <c r="U18" s="15">
        <f>SUM(U9:U17)</f>
        <v>99.99999999999999</v>
      </c>
      <c r="V18" s="15">
        <v>35</v>
      </c>
      <c r="W18" s="15">
        <f>SUM(W9:W17)</f>
        <v>9</v>
      </c>
      <c r="X18" s="15">
        <v>99.99999999999996</v>
      </c>
      <c r="Y18" s="15">
        <v>100</v>
      </c>
      <c r="Z18" s="15">
        <v>15</v>
      </c>
      <c r="AA18" s="15">
        <f>SUM(AA9:AA17)</f>
        <v>9</v>
      </c>
      <c r="AB18" s="15">
        <v>25</v>
      </c>
      <c r="AC18" s="15">
        <f>SUM(AC9:AC17)</f>
        <v>45</v>
      </c>
      <c r="AD18" s="15">
        <v>14.999999999999998</v>
      </c>
      <c r="AE18" s="15">
        <f>SUM(AE9:AE17)</f>
        <v>8</v>
      </c>
      <c r="AF18" s="15">
        <v>15</v>
      </c>
      <c r="AG18" s="15">
        <f>SUM(AG9:AG17)</f>
        <v>0</v>
      </c>
      <c r="AH18" s="29">
        <v>20</v>
      </c>
      <c r="AI18" s="15">
        <f>SUM(AI9:AI17)</f>
        <v>8.5</v>
      </c>
      <c r="AJ18" s="15">
        <v>15</v>
      </c>
      <c r="AK18" s="15">
        <f>SUM(AK9:AK17)</f>
        <v>5</v>
      </c>
      <c r="AL18" s="15">
        <v>10</v>
      </c>
      <c r="AM18" s="15">
        <f>SUM(AM9:AM17)</f>
        <v>80</v>
      </c>
      <c r="AN18" s="15">
        <v>20</v>
      </c>
      <c r="AO18" s="15">
        <f>SUM(AO9:AO17)</f>
        <v>8</v>
      </c>
      <c r="AP18" s="15">
        <v>65</v>
      </c>
      <c r="AQ18" s="15">
        <f>SUM(AQ9:AQ17)</f>
        <v>9</v>
      </c>
      <c r="AR18" s="15">
        <v>35</v>
      </c>
      <c r="AS18" s="15">
        <f>SUM(AS9:AS17)</f>
        <v>99.99999999999999</v>
      </c>
      <c r="AT18" s="15">
        <v>15</v>
      </c>
      <c r="AU18" s="15">
        <f t="shared" si="5"/>
        <v>110</v>
      </c>
      <c r="AV18" s="42"/>
    </row>
    <row r="19" spans="1:48" s="2" customFormat="1" ht="18.75">
      <c r="A19" s="7"/>
      <c r="B19" s="7"/>
      <c r="C19" s="7"/>
      <c r="D19" s="38"/>
      <c r="E19" s="38"/>
      <c r="F19" s="38"/>
      <c r="G19" s="38"/>
      <c r="H19" s="38"/>
      <c r="I19" s="38"/>
      <c r="J19" s="38"/>
      <c r="K19" s="7"/>
      <c r="L19" s="7"/>
      <c r="M19" s="7"/>
      <c r="N19" s="7"/>
      <c r="O19" s="7"/>
      <c r="P19" s="7"/>
      <c r="Q19" s="7"/>
      <c r="R19" s="7"/>
      <c r="S19" s="7"/>
      <c r="T19" s="7"/>
      <c r="U19" s="38"/>
      <c r="V19" s="38"/>
      <c r="W19" s="7"/>
      <c r="X19" s="7"/>
      <c r="Y19" s="38"/>
      <c r="Z19" s="38"/>
      <c r="AA19" s="7"/>
      <c r="AB19" s="7"/>
      <c r="AC19" s="7"/>
      <c r="AD19" s="7"/>
      <c r="AE19" s="7"/>
      <c r="AF19" s="7"/>
      <c r="AG19" s="7"/>
      <c r="AH19" s="25"/>
      <c r="AI19" s="7"/>
      <c r="AJ19" s="7"/>
      <c r="AK19" s="7"/>
      <c r="AL19" s="7"/>
      <c r="AM19" s="38"/>
      <c r="AN19" s="38"/>
      <c r="AO19" s="7"/>
      <c r="AP19" s="7"/>
      <c r="AQ19" s="7"/>
      <c r="AR19" s="7"/>
      <c r="AS19" s="38"/>
      <c r="AT19" s="38"/>
      <c r="AU19" s="33"/>
      <c r="AV19" s="31"/>
    </row>
    <row r="20" spans="1:46" ht="18.75">
      <c r="A20" s="39" t="s">
        <v>61</v>
      </c>
      <c r="B20" s="6"/>
      <c r="C20" s="7"/>
      <c r="D20" s="38"/>
      <c r="E20" s="38"/>
      <c r="F20" s="38"/>
      <c r="G20" s="38"/>
      <c r="H20" s="38"/>
      <c r="I20" s="38"/>
      <c r="J20" s="38"/>
      <c r="K20" s="7"/>
      <c r="L20" s="7"/>
      <c r="M20" s="7"/>
      <c r="N20" s="7"/>
      <c r="O20" s="7"/>
      <c r="P20" s="7"/>
      <c r="Q20" s="7"/>
      <c r="R20" s="7"/>
      <c r="S20" s="7"/>
      <c r="T20" s="7"/>
      <c r="U20" s="38"/>
      <c r="V20" s="38"/>
      <c r="W20" s="7"/>
      <c r="X20" s="7"/>
      <c r="Y20" s="38"/>
      <c r="Z20" s="38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38"/>
      <c r="AN20" s="38"/>
      <c r="AO20" s="7"/>
      <c r="AP20" s="7"/>
      <c r="AQ20" s="7"/>
      <c r="AR20" s="7"/>
      <c r="AS20" s="38"/>
      <c r="AT20" s="38"/>
    </row>
    <row r="21" spans="2:46" ht="18.75">
      <c r="B21" s="6"/>
      <c r="C21" s="7"/>
      <c r="D21" s="38"/>
      <c r="E21" s="38"/>
      <c r="F21" s="38"/>
      <c r="G21" s="38"/>
      <c r="H21" s="38"/>
      <c r="I21" s="38"/>
      <c r="J21" s="38"/>
      <c r="K21" s="7"/>
      <c r="L21" s="7"/>
      <c r="M21" s="7"/>
      <c r="N21" s="7"/>
      <c r="O21" s="7"/>
      <c r="P21" s="7"/>
      <c r="Q21" s="7"/>
      <c r="R21" s="7"/>
      <c r="S21" s="7"/>
      <c r="T21" s="7"/>
      <c r="U21" s="38"/>
      <c r="V21" s="38"/>
      <c r="W21" s="7"/>
      <c r="X21" s="7"/>
      <c r="Y21" s="38"/>
      <c r="Z21" s="38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38"/>
      <c r="AN21" s="38"/>
      <c r="AO21" s="7"/>
      <c r="AP21" s="7"/>
      <c r="AQ21" s="7"/>
      <c r="AR21" s="7"/>
      <c r="AS21" s="38"/>
      <c r="AT21" s="38"/>
    </row>
    <row r="22" spans="1:46" ht="18.75">
      <c r="A22" s="6"/>
      <c r="B22" s="6"/>
      <c r="C22" s="7"/>
      <c r="D22" s="38"/>
      <c r="E22" s="38"/>
      <c r="F22" s="38"/>
      <c r="G22" s="38"/>
      <c r="H22" s="38"/>
      <c r="I22" s="38"/>
      <c r="J22" s="38"/>
      <c r="K22" s="7"/>
      <c r="L22" s="7"/>
      <c r="M22" s="7"/>
      <c r="N22" s="7"/>
      <c r="O22" s="7"/>
      <c r="P22" s="7"/>
      <c r="Q22" s="7"/>
      <c r="R22" s="7"/>
      <c r="S22" s="7"/>
      <c r="T22" s="7"/>
      <c r="U22" s="38"/>
      <c r="V22" s="38"/>
      <c r="W22" s="7"/>
      <c r="X22" s="7"/>
      <c r="Y22" s="38"/>
      <c r="Z22" s="38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38"/>
      <c r="AN22" s="38"/>
      <c r="AO22" s="7"/>
      <c r="AP22" s="7"/>
      <c r="AQ22" s="7"/>
      <c r="AR22" s="7"/>
      <c r="AS22" s="38"/>
      <c r="AT22" s="38"/>
    </row>
    <row r="23" spans="1:46" ht="18.75">
      <c r="A23" s="6"/>
      <c r="B23" s="6"/>
      <c r="C23" s="7"/>
      <c r="D23" s="38"/>
      <c r="E23" s="38"/>
      <c r="F23" s="38"/>
      <c r="G23" s="38"/>
      <c r="H23" s="38"/>
      <c r="I23" s="38"/>
      <c r="J23" s="38"/>
      <c r="K23" s="7"/>
      <c r="L23" s="7"/>
      <c r="M23" s="7"/>
      <c r="N23" s="7"/>
      <c r="O23" s="7"/>
      <c r="P23" s="7"/>
      <c r="Q23" s="7"/>
      <c r="R23" s="7"/>
      <c r="S23" s="7"/>
      <c r="T23" s="7"/>
      <c r="U23" s="38"/>
      <c r="V23" s="38"/>
      <c r="W23" s="7"/>
      <c r="X23" s="7"/>
      <c r="Y23" s="38"/>
      <c r="Z23" s="38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38"/>
      <c r="AN23" s="38"/>
      <c r="AO23" s="7"/>
      <c r="AP23" s="7"/>
      <c r="AQ23" s="7"/>
      <c r="AR23" s="7"/>
      <c r="AS23" s="38"/>
      <c r="AT23" s="38"/>
    </row>
  </sheetData>
  <sheetProtection/>
  <mergeCells count="49">
    <mergeCell ref="G5:H5"/>
    <mergeCell ref="G6:H6"/>
    <mergeCell ref="S6:T6"/>
    <mergeCell ref="AI5:AJ5"/>
    <mergeCell ref="AG5:AH5"/>
    <mergeCell ref="A5:A7"/>
    <mergeCell ref="B5:B7"/>
    <mergeCell ref="C5:D5"/>
    <mergeCell ref="I5:J5"/>
    <mergeCell ref="Q5:R5"/>
    <mergeCell ref="S5:T5"/>
    <mergeCell ref="K5:L5"/>
    <mergeCell ref="M5:N5"/>
    <mergeCell ref="E6:F6"/>
    <mergeCell ref="E5:F5"/>
    <mergeCell ref="AG6:AH6"/>
    <mergeCell ref="AE6:AF6"/>
    <mergeCell ref="V6:V7"/>
    <mergeCell ref="W6:X6"/>
    <mergeCell ref="Z6:Z7"/>
    <mergeCell ref="U5:V5"/>
    <mergeCell ref="AO5:AP5"/>
    <mergeCell ref="AQ5:AR5"/>
    <mergeCell ref="Y5:Z5"/>
    <mergeCell ref="AS5:AT5"/>
    <mergeCell ref="AM5:AN5"/>
    <mergeCell ref="AE5:AF5"/>
    <mergeCell ref="AA5:AB5"/>
    <mergeCell ref="AC5:AD5"/>
    <mergeCell ref="A2:AG2"/>
    <mergeCell ref="AI6:AJ6"/>
    <mergeCell ref="AT6:AT7"/>
    <mergeCell ref="AC6:AD6"/>
    <mergeCell ref="AA6:AB6"/>
    <mergeCell ref="AU5:AU7"/>
    <mergeCell ref="Q6:R6"/>
    <mergeCell ref="AN6:AN7"/>
    <mergeCell ref="O6:P6"/>
    <mergeCell ref="AO6:AP6"/>
    <mergeCell ref="AV5:AV7"/>
    <mergeCell ref="C6:D6"/>
    <mergeCell ref="J6:J7"/>
    <mergeCell ref="K6:L6"/>
    <mergeCell ref="M6:N6"/>
    <mergeCell ref="W5:X5"/>
    <mergeCell ref="AK6:AL6"/>
    <mergeCell ref="AK5:AL5"/>
    <mergeCell ref="AQ6:AR6"/>
    <mergeCell ref="O5:P5"/>
  </mergeCells>
  <printOptions/>
  <pageMargins left="0.35433070866141736" right="0.2362204724409449" top="0.31496062992125984" bottom="0.17" header="0.4724409448818898" footer="0.2362204724409449"/>
  <pageSetup fitToWidth="2" horizontalDpi="600" verticalDpi="600" orientation="landscape" paperSize="9" scale="25" r:id="rId1"/>
  <headerFooter alignWithMargins="0">
    <oddFooter>&amp;C&amp;8&amp;P</oddFooter>
  </headerFooter>
  <colBreaks count="1" manualBreakCount="1">
    <brk id="32" min="1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Камчатского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PopovaLM</dc:creator>
  <cp:keywords/>
  <dc:description/>
  <cp:lastModifiedBy>Пользователь</cp:lastModifiedBy>
  <cp:lastPrinted>2022-01-31T04:49:53Z</cp:lastPrinted>
  <dcterms:created xsi:type="dcterms:W3CDTF">2009-06-26T02:28:49Z</dcterms:created>
  <dcterms:modified xsi:type="dcterms:W3CDTF">2023-05-29T23:57:53Z</dcterms:modified>
  <cp:category/>
  <cp:version/>
  <cp:contentType/>
  <cp:contentStatus/>
</cp:coreProperties>
</file>