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filterPrivacy="1" defaultThemeVersion="124226"/>
  <xr:revisionPtr revIDLastSave="0" documentId="13_ncr:1_{CE586129-6C77-40B0-B690-6E43DBE9E48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иложение 1" sheetId="2" r:id="rId1"/>
    <sheet name="Приложение 2" sheetId="1" r:id="rId2"/>
    <sheet name="Приложение 3" sheetId="3" r:id="rId3"/>
  </sheets>
  <definedNames>
    <definedName name="_xlnm.Print_Area" localSheetId="1">'Приложение 2'!$A$1:$Q$26</definedName>
  </definedNames>
  <calcPr calcId="191029"/>
</workbook>
</file>

<file path=xl/calcChain.xml><?xml version="1.0" encoding="utf-8"?>
<calcChain xmlns="http://schemas.openxmlformats.org/spreadsheetml/2006/main">
  <c r="N19" i="1" l="1"/>
  <c r="N18" i="1"/>
  <c r="N22" i="1"/>
  <c r="N21" i="1"/>
  <c r="M18" i="1"/>
  <c r="M16" i="1" l="1"/>
  <c r="M13" i="1" s="1"/>
  <c r="M15" i="1"/>
  <c r="M12" i="1" s="1"/>
  <c r="K19" i="1" l="1"/>
  <c r="K18" i="1"/>
  <c r="P17" i="1"/>
  <c r="O17" i="1"/>
  <c r="N17" i="1"/>
  <c r="M17" i="1"/>
  <c r="K17" i="1" s="1"/>
  <c r="P22" i="1"/>
  <c r="P21" i="1"/>
  <c r="P15" i="1" s="1"/>
  <c r="P12" i="1" s="1"/>
  <c r="M23" i="1"/>
  <c r="K23" i="1" s="1"/>
  <c r="K24" i="1"/>
  <c r="O22" i="1" l="1"/>
  <c r="P16" i="1"/>
  <c r="P13" i="1" s="1"/>
  <c r="M14" i="1"/>
  <c r="P20" i="1"/>
  <c r="P10" i="1"/>
  <c r="O21" i="1"/>
  <c r="O15" i="1" s="1"/>
  <c r="I11" i="2"/>
  <c r="I12" i="2"/>
  <c r="I9" i="2" s="1"/>
  <c r="K25" i="1"/>
  <c r="F12" i="2"/>
  <c r="H11" i="2"/>
  <c r="E12" i="2"/>
  <c r="O16" i="1" l="1"/>
  <c r="O12" i="1"/>
  <c r="O14" i="1"/>
  <c r="P14" i="1"/>
  <c r="P11" i="1"/>
  <c r="P8" i="1" s="1"/>
  <c r="N15" i="1"/>
  <c r="O20" i="1"/>
  <c r="I10" i="2"/>
  <c r="I7" i="2" s="1"/>
  <c r="I8" i="2"/>
  <c r="H8" i="2"/>
  <c r="E9" i="2"/>
  <c r="O9" i="1"/>
  <c r="N12" i="1" l="1"/>
  <c r="G11" i="2"/>
  <c r="O13" i="1"/>
  <c r="O10" i="1" s="1"/>
  <c r="H12" i="2"/>
  <c r="N16" i="1"/>
  <c r="N14" i="1" s="1"/>
  <c r="K22" i="1"/>
  <c r="O11" i="1"/>
  <c r="O8" i="1" s="1"/>
  <c r="M10" i="1"/>
  <c r="F9" i="2" s="1"/>
  <c r="N13" i="1" l="1"/>
  <c r="K16" i="1"/>
  <c r="K13" i="1" s="1"/>
  <c r="G12" i="2"/>
  <c r="H9" i="2"/>
  <c r="H10" i="2"/>
  <c r="H7" i="2" s="1"/>
  <c r="G8" i="2"/>
  <c r="G10" i="2"/>
  <c r="G7" i="2" s="1"/>
  <c r="M20" i="1"/>
  <c r="M11" i="1"/>
  <c r="M8" i="1" s="1"/>
  <c r="G9" i="2" l="1"/>
  <c r="D9" i="2" s="1"/>
  <c r="D12" i="2"/>
  <c r="K15" i="1"/>
  <c r="E11" i="2"/>
  <c r="K14" i="1"/>
  <c r="K21" i="1"/>
  <c r="K20" i="1"/>
  <c r="F11" i="2"/>
  <c r="M9" i="1"/>
  <c r="F8" i="2" s="1"/>
  <c r="N9" i="1"/>
  <c r="E8" i="2" l="1"/>
  <c r="E10" i="2"/>
  <c r="E7" i="2" s="1"/>
  <c r="D8" i="2"/>
  <c r="D11" i="2"/>
  <c r="F10" i="2"/>
  <c r="K12" i="1"/>
  <c r="K9" i="1"/>
  <c r="N11" i="1"/>
  <c r="N10" i="1"/>
  <c r="K10" i="1" s="1"/>
  <c r="K11" i="1" l="1"/>
  <c r="D10" i="2"/>
  <c r="F7" i="2"/>
  <c r="D7" i="2" s="1"/>
  <c r="N8" i="1"/>
  <c r="K8" i="1" s="1"/>
</calcChain>
</file>

<file path=xl/sharedStrings.xml><?xml version="1.0" encoding="utf-8"?>
<sst xmlns="http://schemas.openxmlformats.org/spreadsheetml/2006/main" count="122" uniqueCount="49">
  <si>
    <t>№ п/п</t>
  </si>
  <si>
    <t>Всего</t>
  </si>
  <si>
    <t>Наименование Программы/Подпрограммы</t>
  </si>
  <si>
    <t>Источники финансирования</t>
  </si>
  <si>
    <t>Исполнители мероприятий</t>
  </si>
  <si>
    <t>краевой бюджет</t>
  </si>
  <si>
    <t>местный бюджет</t>
  </si>
  <si>
    <t>Всего,                           тыс. рублей</t>
  </si>
  <si>
    <t>Натуральные показатели</t>
  </si>
  <si>
    <t>Ед. изм.</t>
  </si>
  <si>
    <t>Подпрограмма 1 "Развитие дорожного хозяйства в Елизовском городском поселении"</t>
  </si>
  <si>
    <t>Источники финасирования</t>
  </si>
  <si>
    <t>Краевой бюджет</t>
  </si>
  <si>
    <t>Местный бюджет</t>
  </si>
  <si>
    <t>Объем финансирования, тыс. рублей</t>
  </si>
  <si>
    <t>х</t>
  </si>
  <si>
    <t>Мероприятия по содержанию автомобильных дорог общего пользования местного значения Елизовского городского поселения, а так же искусственных сооружений на них</t>
  </si>
  <si>
    <t>км</t>
  </si>
  <si>
    <t>2020 год</t>
  </si>
  <si>
    <t>2021 год</t>
  </si>
  <si>
    <t>2022 год</t>
  </si>
  <si>
    <t>Финансовое обеспечение реализации муниципальной программы «Развитие транспортной системы Елизовского городского поселения»</t>
  </si>
  <si>
    <t>Программа "Развитие транспортной системы Елизовского городского поселения"</t>
  </si>
  <si>
    <t xml:space="preserve">            Перечень основных мероприятий Программы «Развитие транспортной системы Елизовского городского поселения»</t>
  </si>
  <si>
    <t>2023 год</t>
  </si>
  <si>
    <t>Количество, в т.ч.по годам</t>
  </si>
  <si>
    <t>Приложение 2 
к Программе «Развитие транспортной системы Елизовского городского поселения»</t>
  </si>
  <si>
    <t>Приложение 1 
к  Программе «Развитие транспортной системы Елизовского городского поселения»</t>
  </si>
  <si>
    <t>Управление жилищно-коммунального хозяйства администрации Елизовского городского поселения</t>
  </si>
  <si>
    <t>Ремонт автомобильных дорог общего пользования местного значения Елизовского городского поселения</t>
  </si>
  <si>
    <t xml:space="preserve"> </t>
  </si>
  <si>
    <t>Приложение 3 
к Программе «Развитие транспортной системы Елизовского городского поселения»</t>
  </si>
  <si>
    <t>Целевой показатель (индикатор)</t>
  </si>
  <si>
    <t>Ед. изм</t>
  </si>
  <si>
    <t>№п/п</t>
  </si>
  <si>
    <t>2024 год</t>
  </si>
  <si>
    <r>
      <t>Задача:</t>
    </r>
    <r>
      <rPr>
        <i/>
        <sz val="14"/>
        <color theme="1"/>
        <rFont val="Times New Roman"/>
        <family val="1"/>
        <charset val="204"/>
      </rPr>
      <t xml:space="preserve"> Ф</t>
    </r>
    <r>
      <rPr>
        <i/>
        <sz val="12"/>
        <color theme="1"/>
        <rFont val="Times New Roman"/>
        <family val="1"/>
        <charset val="204"/>
      </rPr>
      <t>ормирование единой дорожной сети круглогодичной доступности для населения Елизовского городского поселения</t>
    </r>
  </si>
  <si>
    <t>».</t>
  </si>
  <si>
    <t>Сроки исполнения, год</t>
  </si>
  <si>
    <t>2020-2024</t>
  </si>
  <si>
    <t>Муниципальное бюджетное учреждение «Благоустройство города Елизово»</t>
  </si>
  <si>
    <t xml:space="preserve"> - </t>
  </si>
  <si>
    <t xml:space="preserve"> 1.1.</t>
  </si>
  <si>
    <t>1.2.</t>
  </si>
  <si>
    <t>1.</t>
  </si>
  <si>
    <t>Программа «Развитие транспортной системы Елизовского городского поселения»</t>
  </si>
  <si>
    <t>Подпрограмма 1 «Развитие дорожного хозяйства в Елизовском городском поселении»</t>
  </si>
  <si>
    <t xml:space="preserve">Целевые показатели, отражающие отклонения фактических результатов от запланированных Программы «Развитие транспортной системы Елизовского городского поселения» 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</si>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</sst>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;[Red]0.00"/>
    <numFmt numFmtId="165" formatCode="#,##0.00000"/>
    <numFmt numFmtId="166" formatCode="0.000"/>
  </numFmts>
  <fonts count="1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3" fillId="0" borderId="0" xfId="0" applyFont="1" applyBorder="1"/>
    <xf numFmtId="0" fontId="2" fillId="0" borderId="0" xfId="0" applyFont="1"/>
    <xf numFmtId="165" fontId="4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right"/>
    </xf>
    <xf numFmtId="0" fontId="9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10" fillId="0" borderId="0" xfId="0" applyFont="1"/>
    <xf numFmtId="0" fontId="3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9" fillId="0" borderId="1" xfId="0" applyFont="1" applyBorder="1" applyAlignment="1">
      <alignment horizontal="left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Alignment="1">
      <alignment horizontal="left" vertical="center"/>
    </xf>
    <xf numFmtId="165" fontId="4" fillId="3" borderId="1" xfId="0" applyNumberFormat="1" applyFont="1" applyFill="1" applyBorder="1" applyAlignment="1">
      <alignment horizontal="left" vertical="center"/>
    </xf>
    <xf numFmtId="165" fontId="4" fillId="2" borderId="1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left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left" vertical="center"/>
    </xf>
    <xf numFmtId="165" fontId="4" fillId="0" borderId="1" xfId="0" applyNumberFormat="1" applyFont="1" applyBorder="1" applyAlignment="1">
      <alignment horizontal="left" vertical="center"/>
    </xf>
    <xf numFmtId="0" fontId="12" fillId="0" borderId="0" xfId="0" applyFont="1" applyAlignment="1">
      <alignment horizontal="right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center" wrapText="1"/>
    </xf>
    <xf numFmtId="0" fontId="17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6" fontId="10" fillId="2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13" fillId="4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vertical="top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left" vertical="center" wrapText="1"/>
    </xf>
    <xf numFmtId="164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4" fontId="13" fillId="3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166" fontId="16" fillId="2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7"/>
  <sheetViews>
    <sheetView tabSelected="1" zoomScale="85" zoomScaleNormal="85" workbookViewId="0">
      <selection activeCell="D28" sqref="D28"/>
    </sheetView>
  </sheetViews>
  <sheetFormatPr defaultRowHeight="15" x14ac:dyDescent="0.25"/>
  <cols>
    <col min="1" max="1" width="5.42578125" customWidth="1"/>
    <col min="2" max="2" width="29.85546875" customWidth="1"/>
    <col min="3" max="3" width="19.5703125" customWidth="1"/>
    <col min="4" max="8" width="18.28515625" customWidth="1"/>
    <col min="9" max="9" width="13.140625" customWidth="1"/>
  </cols>
  <sheetData>
    <row r="1" spans="1:12" ht="55.5" customHeight="1" x14ac:dyDescent="0.25">
      <c r="E1" s="46" t="s">
        <v>27</v>
      </c>
      <c r="F1" s="46"/>
      <c r="G1" s="46"/>
      <c r="H1" s="46"/>
      <c r="I1" s="46"/>
    </row>
    <row r="2" spans="1:12" x14ac:dyDescent="0.25">
      <c r="A2" s="1"/>
      <c r="B2" s="1"/>
      <c r="C2" s="4"/>
      <c r="D2" s="18"/>
      <c r="E2" s="18"/>
      <c r="F2" s="18"/>
      <c r="G2" s="18"/>
      <c r="H2" s="1"/>
      <c r="I2" s="4"/>
      <c r="J2" s="4"/>
      <c r="K2" s="1"/>
      <c r="L2" s="1"/>
    </row>
    <row r="3" spans="1:12" ht="37.5" customHeight="1" x14ac:dyDescent="0.25">
      <c r="A3" s="47" t="s">
        <v>21</v>
      </c>
      <c r="B3" s="47"/>
      <c r="C3" s="47"/>
      <c r="D3" s="47"/>
      <c r="E3" s="47"/>
      <c r="F3" s="47"/>
      <c r="G3" s="47"/>
      <c r="H3" s="47"/>
      <c r="I3" s="47"/>
      <c r="J3" s="1"/>
      <c r="K3" s="1"/>
      <c r="L3" s="1"/>
    </row>
    <row r="4" spans="1:12" ht="15.75" x14ac:dyDescent="0.25">
      <c r="A4" s="7"/>
      <c r="B4" s="7"/>
      <c r="C4" s="7"/>
      <c r="D4" s="8"/>
      <c r="E4" s="7"/>
      <c r="F4" s="1"/>
      <c r="G4" s="1"/>
      <c r="H4" s="1"/>
      <c r="I4" s="1"/>
      <c r="J4" s="1"/>
      <c r="K4" s="1"/>
      <c r="L4" s="1"/>
    </row>
    <row r="5" spans="1:12" ht="24" customHeight="1" x14ac:dyDescent="0.25">
      <c r="A5" s="44" t="s">
        <v>0</v>
      </c>
      <c r="B5" s="44" t="s">
        <v>2</v>
      </c>
      <c r="C5" s="44" t="s">
        <v>11</v>
      </c>
      <c r="D5" s="44" t="s">
        <v>14</v>
      </c>
      <c r="E5" s="44" t="s">
        <v>18</v>
      </c>
      <c r="F5" s="44" t="s">
        <v>19</v>
      </c>
      <c r="G5" s="44" t="s">
        <v>20</v>
      </c>
      <c r="H5" s="44" t="s">
        <v>24</v>
      </c>
      <c r="I5" s="44" t="s">
        <v>35</v>
      </c>
      <c r="J5" s="1"/>
      <c r="K5" s="1"/>
      <c r="L5" s="1"/>
    </row>
    <row r="6" spans="1:12" ht="29.45" customHeight="1" x14ac:dyDescent="0.25">
      <c r="A6" s="54"/>
      <c r="B6" s="54"/>
      <c r="C6" s="54"/>
      <c r="D6" s="54"/>
      <c r="E6" s="45"/>
      <c r="F6" s="45"/>
      <c r="G6" s="45"/>
      <c r="H6" s="45"/>
      <c r="I6" s="45"/>
      <c r="J6" s="1"/>
      <c r="K6" s="1"/>
      <c r="L6" s="1"/>
    </row>
    <row r="7" spans="1:12" ht="21.75" customHeight="1" x14ac:dyDescent="0.25">
      <c r="A7" s="48" t="s">
        <v>48</v>
      </c>
      <c r="B7" s="51" t="s">
        <v>45</v>
      </c>
      <c r="C7" s="10" t="s">
        <v>1</v>
      </c>
      <c r="D7" s="32">
        <f t="shared" ref="D7:D12" si="0">SUM(E7:I7)</f>
        <v>35042.628409999998</v>
      </c>
      <c r="E7" s="32">
        <f>E10</f>
        <v>11729.32199</v>
      </c>
      <c r="F7" s="32">
        <f t="shared" ref="F7:H7" si="1">F10</f>
        <v>7889.4664200000007</v>
      </c>
      <c r="G7" s="32">
        <f t="shared" si="1"/>
        <v>9141.2800000000007</v>
      </c>
      <c r="H7" s="32">
        <f t="shared" si="1"/>
        <v>3141.28</v>
      </c>
      <c r="I7" s="32">
        <f t="shared" ref="I7" si="2">I10</f>
        <v>3141.28</v>
      </c>
      <c r="J7" s="1"/>
      <c r="K7" s="1"/>
      <c r="L7" s="1"/>
    </row>
    <row r="8" spans="1:12" ht="23.25" customHeight="1" x14ac:dyDescent="0.25">
      <c r="A8" s="49"/>
      <c r="B8" s="52"/>
      <c r="C8" s="10" t="s">
        <v>12</v>
      </c>
      <c r="D8" s="32">
        <f t="shared" si="0"/>
        <v>17925.454550000002</v>
      </c>
      <c r="E8" s="32">
        <f t="shared" ref="E8:H9" si="3">E11</f>
        <v>6880</v>
      </c>
      <c r="F8" s="32">
        <f>'Приложение 2'!M9</f>
        <v>5045.4545500000004</v>
      </c>
      <c r="G8" s="32">
        <f t="shared" si="3"/>
        <v>6000</v>
      </c>
      <c r="H8" s="32">
        <f t="shared" si="3"/>
        <v>0</v>
      </c>
      <c r="I8" s="32">
        <f t="shared" ref="I8" si="4">I11</f>
        <v>0</v>
      </c>
      <c r="J8" s="1"/>
      <c r="K8" s="1"/>
      <c r="L8" s="1"/>
    </row>
    <row r="9" spans="1:12" ht="21" customHeight="1" x14ac:dyDescent="0.25">
      <c r="A9" s="49"/>
      <c r="B9" s="53"/>
      <c r="C9" s="31" t="s">
        <v>13</v>
      </c>
      <c r="D9" s="32">
        <f t="shared" si="0"/>
        <v>17117.173860000003</v>
      </c>
      <c r="E9" s="32">
        <f t="shared" si="3"/>
        <v>4849.3219900000004</v>
      </c>
      <c r="F9" s="32">
        <f>'Приложение 2'!M10</f>
        <v>2844.0118699999998</v>
      </c>
      <c r="G9" s="32">
        <f t="shared" si="3"/>
        <v>3141.28</v>
      </c>
      <c r="H9" s="32">
        <f t="shared" si="3"/>
        <v>3141.28</v>
      </c>
      <c r="I9" s="32">
        <f t="shared" ref="I9" si="5">I12</f>
        <v>3141.28</v>
      </c>
      <c r="J9" s="1"/>
      <c r="K9" s="1"/>
      <c r="L9" s="1"/>
    </row>
    <row r="10" spans="1:12" ht="21.75" customHeight="1" x14ac:dyDescent="0.25">
      <c r="A10" s="48" t="s">
        <v>44</v>
      </c>
      <c r="B10" s="51" t="s">
        <v>46</v>
      </c>
      <c r="C10" s="10" t="s">
        <v>1</v>
      </c>
      <c r="D10" s="32">
        <f t="shared" si="0"/>
        <v>35042.628409999998</v>
      </c>
      <c r="E10" s="32">
        <f>E11+E12</f>
        <v>11729.32199</v>
      </c>
      <c r="F10" s="32">
        <f t="shared" ref="F10:H10" si="6">F11+F12</f>
        <v>7889.4664200000007</v>
      </c>
      <c r="G10" s="32">
        <f t="shared" si="6"/>
        <v>9141.2800000000007</v>
      </c>
      <c r="H10" s="32">
        <f t="shared" si="6"/>
        <v>3141.28</v>
      </c>
      <c r="I10" s="32">
        <f t="shared" ref="I10" si="7">I11+I12</f>
        <v>3141.28</v>
      </c>
      <c r="J10" s="1"/>
      <c r="K10" s="1"/>
      <c r="L10" s="1"/>
    </row>
    <row r="11" spans="1:12" ht="21.75" customHeight="1" x14ac:dyDescent="0.25">
      <c r="A11" s="49"/>
      <c r="B11" s="52"/>
      <c r="C11" s="9" t="s">
        <v>12</v>
      </c>
      <c r="D11" s="33">
        <f t="shared" si="0"/>
        <v>17925.454550000002</v>
      </c>
      <c r="E11" s="33">
        <f>'Приложение 2'!L15</f>
        <v>6880</v>
      </c>
      <c r="F11" s="33">
        <f>'Приложение 2'!M12</f>
        <v>5045.4545500000004</v>
      </c>
      <c r="G11" s="34">
        <f>'Приложение 2'!N15</f>
        <v>6000</v>
      </c>
      <c r="H11" s="34">
        <f>'Приложение 2'!O15</f>
        <v>0</v>
      </c>
      <c r="I11" s="34">
        <f>'Приложение 2'!P15</f>
        <v>0</v>
      </c>
      <c r="J11" s="1"/>
      <c r="K11" s="1"/>
      <c r="L11" s="1"/>
    </row>
    <row r="12" spans="1:12" ht="22.5" customHeight="1" x14ac:dyDescent="0.25">
      <c r="A12" s="50"/>
      <c r="B12" s="53"/>
      <c r="C12" s="11" t="s">
        <v>13</v>
      </c>
      <c r="D12" s="33">
        <f t="shared" si="0"/>
        <v>17117.173860000003</v>
      </c>
      <c r="E12" s="33">
        <f>'Приложение 2'!L16</f>
        <v>4849.3219900000004</v>
      </c>
      <c r="F12" s="33">
        <f>'Приложение 2'!M13</f>
        <v>2844.0118699999998</v>
      </c>
      <c r="G12" s="33">
        <f>'Приложение 2'!N16</f>
        <v>3141.28</v>
      </c>
      <c r="H12" s="33">
        <f>'Приложение 2'!O16</f>
        <v>3141.28</v>
      </c>
      <c r="I12" s="33">
        <f>'Приложение 2'!P16</f>
        <v>3141.28</v>
      </c>
      <c r="J12" s="1"/>
      <c r="K12" s="1"/>
      <c r="L12" s="1"/>
    </row>
    <row r="13" spans="1:12" x14ac:dyDescent="0.25">
      <c r="A13" s="1"/>
      <c r="B13" s="1"/>
      <c r="C13" s="1"/>
      <c r="D13" s="1"/>
      <c r="E13" s="13"/>
      <c r="F13" s="1"/>
      <c r="G13" s="1"/>
      <c r="H13" s="1"/>
    </row>
    <row r="14" spans="1:12" x14ac:dyDescent="0.25">
      <c r="A14" s="1"/>
      <c r="B14" s="1"/>
      <c r="C14" s="1"/>
      <c r="D14" s="1"/>
      <c r="E14" s="1"/>
      <c r="F14" s="1"/>
      <c r="G14" s="1"/>
      <c r="H14" s="1"/>
    </row>
    <row r="15" spans="1:12" x14ac:dyDescent="0.25">
      <c r="A15" s="1"/>
      <c r="B15" s="1"/>
      <c r="C15" s="1"/>
      <c r="D15" s="1"/>
      <c r="E15" s="1"/>
      <c r="F15" s="1"/>
      <c r="G15" s="1"/>
      <c r="H15" s="1"/>
    </row>
    <row r="16" spans="1:12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x14ac:dyDescent="0.25">
      <c r="A53" s="1"/>
      <c r="B53" s="1"/>
      <c r="C53" s="1"/>
      <c r="D53" s="1"/>
      <c r="E53" s="12"/>
      <c r="F53" s="1"/>
      <c r="G53" s="1"/>
      <c r="H53" s="1"/>
      <c r="I53" s="1"/>
      <c r="J53" s="1"/>
      <c r="K53" s="1"/>
      <c r="L53" s="1"/>
    </row>
    <row r="54" spans="1:12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</sheetData>
  <mergeCells count="15">
    <mergeCell ref="I5:I6"/>
    <mergeCell ref="E1:I1"/>
    <mergeCell ref="A3:I3"/>
    <mergeCell ref="A10:A12"/>
    <mergeCell ref="B10:B12"/>
    <mergeCell ref="A5:A6"/>
    <mergeCell ref="B5:B6"/>
    <mergeCell ref="C5:C6"/>
    <mergeCell ref="A7:A9"/>
    <mergeCell ref="B7:B9"/>
    <mergeCell ref="H5:H6"/>
    <mergeCell ref="F5:F6"/>
    <mergeCell ref="G5:G6"/>
    <mergeCell ref="E5:E6"/>
    <mergeCell ref="D5:D6"/>
  </mergeCells>
  <pageMargins left="0.70866141732283472" right="0.70866141732283472" top="0.74803149606299213" bottom="0.74803149606299213" header="0.31496062992125984" footer="0.31496062992125984"/>
  <pageSetup paperSize="9" scale="82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75"/>
  <sheetViews>
    <sheetView view="pageBreakPreview" topLeftCell="B2" zoomScale="85" zoomScaleSheetLayoutView="85" workbookViewId="0">
      <selection activeCell="B17" sqref="B17:B19"/>
    </sheetView>
  </sheetViews>
  <sheetFormatPr defaultColWidth="8.85546875" defaultRowHeight="15" x14ac:dyDescent="0.25"/>
  <cols>
    <col min="1" max="1" width="10" style="1" customWidth="1"/>
    <col min="2" max="2" width="34" style="1" customWidth="1"/>
    <col min="3" max="8" width="6.5703125" style="1" customWidth="1"/>
    <col min="9" max="9" width="10.5703125" style="1" customWidth="1"/>
    <col min="10" max="10" width="14.85546875" style="1" customWidth="1"/>
    <col min="11" max="16" width="12.140625" style="1" customWidth="1"/>
    <col min="17" max="17" width="21.5703125" style="1" customWidth="1"/>
    <col min="18" max="19" width="9.5703125" style="1" bestFit="1" customWidth="1"/>
    <col min="20" max="21" width="8.85546875" style="1"/>
    <col min="22" max="22" width="9.5703125" style="1" bestFit="1" customWidth="1"/>
    <col min="23" max="16384" width="8.85546875" style="1"/>
  </cols>
  <sheetData>
    <row r="1" spans="1:17" ht="55.15" customHeight="1" x14ac:dyDescent="0.25">
      <c r="L1" s="15"/>
      <c r="M1" s="15"/>
      <c r="N1" s="77" t="s">
        <v>26</v>
      </c>
      <c r="O1" s="77"/>
      <c r="P1" s="77"/>
      <c r="Q1" s="77"/>
    </row>
    <row r="2" spans="1:17" ht="14.45" customHeight="1" x14ac:dyDescent="0.25">
      <c r="K2" s="17"/>
      <c r="L2" s="17"/>
      <c r="M2" s="17"/>
      <c r="N2" s="16"/>
      <c r="O2" s="16"/>
      <c r="P2" s="16"/>
      <c r="Q2" s="16"/>
    </row>
    <row r="3" spans="1:17" ht="18" customHeight="1" x14ac:dyDescent="0.25">
      <c r="A3" s="79" t="s">
        <v>23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5" spans="1:17" ht="24" customHeight="1" x14ac:dyDescent="0.25">
      <c r="A5" s="70" t="s">
        <v>0</v>
      </c>
      <c r="B5" s="70" t="s">
        <v>2</v>
      </c>
      <c r="C5" s="82" t="s">
        <v>8</v>
      </c>
      <c r="D5" s="83"/>
      <c r="E5" s="83"/>
      <c r="F5" s="83"/>
      <c r="G5" s="83"/>
      <c r="H5" s="84"/>
      <c r="I5" s="70" t="s">
        <v>38</v>
      </c>
      <c r="J5" s="70" t="s">
        <v>3</v>
      </c>
      <c r="K5" s="70" t="s">
        <v>7</v>
      </c>
      <c r="L5" s="70" t="s">
        <v>18</v>
      </c>
      <c r="M5" s="80" t="s">
        <v>19</v>
      </c>
      <c r="N5" s="70" t="s">
        <v>20</v>
      </c>
      <c r="O5" s="80" t="s">
        <v>24</v>
      </c>
      <c r="P5" s="80" t="s">
        <v>35</v>
      </c>
      <c r="Q5" s="70" t="s">
        <v>4</v>
      </c>
    </row>
    <row r="6" spans="1:17" ht="13.15" customHeight="1" x14ac:dyDescent="0.25">
      <c r="A6" s="70"/>
      <c r="B6" s="70"/>
      <c r="C6" s="70" t="s">
        <v>9</v>
      </c>
      <c r="D6" s="71" t="s">
        <v>25</v>
      </c>
      <c r="E6" s="72"/>
      <c r="F6" s="72"/>
      <c r="G6" s="72"/>
      <c r="H6" s="73"/>
      <c r="I6" s="70"/>
      <c r="J6" s="70"/>
      <c r="K6" s="70"/>
      <c r="L6" s="70"/>
      <c r="M6" s="80"/>
      <c r="N6" s="70"/>
      <c r="O6" s="80"/>
      <c r="P6" s="80"/>
      <c r="Q6" s="70"/>
    </row>
    <row r="7" spans="1:17" ht="27.75" customHeight="1" x14ac:dyDescent="0.25">
      <c r="A7" s="70"/>
      <c r="B7" s="70"/>
      <c r="C7" s="70"/>
      <c r="D7" s="14">
        <v>2020</v>
      </c>
      <c r="E7" s="14">
        <v>2021</v>
      </c>
      <c r="F7" s="14">
        <v>2022</v>
      </c>
      <c r="G7" s="14">
        <v>2023</v>
      </c>
      <c r="H7" s="19">
        <v>2024</v>
      </c>
      <c r="I7" s="70"/>
      <c r="J7" s="70"/>
      <c r="K7" s="70"/>
      <c r="L7" s="78"/>
      <c r="M7" s="81"/>
      <c r="N7" s="78"/>
      <c r="O7" s="81"/>
      <c r="P7" s="81"/>
      <c r="Q7" s="70"/>
    </row>
    <row r="8" spans="1:17" ht="23.25" customHeight="1" x14ac:dyDescent="0.25">
      <c r="A8" s="65" t="s">
        <v>15</v>
      </c>
      <c r="B8" s="69" t="s">
        <v>22</v>
      </c>
      <c r="C8" s="68" t="s">
        <v>15</v>
      </c>
      <c r="D8" s="68" t="s">
        <v>15</v>
      </c>
      <c r="E8" s="68" t="s">
        <v>15</v>
      </c>
      <c r="F8" s="68" t="s">
        <v>15</v>
      </c>
      <c r="G8" s="68" t="s">
        <v>15</v>
      </c>
      <c r="H8" s="68" t="s">
        <v>15</v>
      </c>
      <c r="I8" s="76" t="s">
        <v>39</v>
      </c>
      <c r="J8" s="28" t="s">
        <v>1</v>
      </c>
      <c r="K8" s="27">
        <f t="shared" ref="K8:K12" si="0">SUM(L8:P8)</f>
        <v>35042.628409999998</v>
      </c>
      <c r="L8" s="27">
        <v>11729.32199</v>
      </c>
      <c r="M8" s="27">
        <f t="shared" ref="M8" si="1">M11</f>
        <v>7889.4664200000007</v>
      </c>
      <c r="N8" s="27">
        <f t="shared" ref="N8:O8" si="2">N11</f>
        <v>9141.2800000000007</v>
      </c>
      <c r="O8" s="27">
        <f t="shared" si="2"/>
        <v>3141.28</v>
      </c>
      <c r="P8" s="27">
        <f t="shared" ref="P8" si="3">P11</f>
        <v>3141.28</v>
      </c>
      <c r="Q8" s="68" t="s">
        <v>15</v>
      </c>
    </row>
    <row r="9" spans="1:17" ht="23.25" customHeight="1" x14ac:dyDescent="0.25">
      <c r="A9" s="65"/>
      <c r="B9" s="69"/>
      <c r="C9" s="68"/>
      <c r="D9" s="68"/>
      <c r="E9" s="68"/>
      <c r="F9" s="68"/>
      <c r="G9" s="68"/>
      <c r="H9" s="68"/>
      <c r="I9" s="76"/>
      <c r="J9" s="28" t="s">
        <v>5</v>
      </c>
      <c r="K9" s="27">
        <f t="shared" si="0"/>
        <v>17925.454550000002</v>
      </c>
      <c r="L9" s="27">
        <v>6880</v>
      </c>
      <c r="M9" s="27">
        <f t="shared" ref="M9" si="4">M12</f>
        <v>5045.4545500000004</v>
      </c>
      <c r="N9" s="27">
        <f>N12</f>
        <v>6000</v>
      </c>
      <c r="O9" s="27">
        <f>O12</f>
        <v>0</v>
      </c>
      <c r="P9" s="27">
        <v>0</v>
      </c>
      <c r="Q9" s="68"/>
    </row>
    <row r="10" spans="1:17" ht="23.25" customHeight="1" x14ac:dyDescent="0.25">
      <c r="A10" s="65"/>
      <c r="B10" s="69"/>
      <c r="C10" s="68"/>
      <c r="D10" s="68"/>
      <c r="E10" s="68"/>
      <c r="F10" s="68"/>
      <c r="G10" s="68"/>
      <c r="H10" s="68"/>
      <c r="I10" s="76"/>
      <c r="J10" s="28" t="s">
        <v>6</v>
      </c>
      <c r="K10" s="27">
        <f t="shared" si="0"/>
        <v>17117.173860000003</v>
      </c>
      <c r="L10" s="27">
        <v>4849.3219900000004</v>
      </c>
      <c r="M10" s="27">
        <f t="shared" ref="M10" si="5">M13</f>
        <v>2844.0118699999998</v>
      </c>
      <c r="N10" s="27">
        <f t="shared" ref="N10" si="6">N13</f>
        <v>3141.28</v>
      </c>
      <c r="O10" s="27">
        <f>O13</f>
        <v>3141.28</v>
      </c>
      <c r="P10" s="27">
        <f>P13</f>
        <v>3141.28</v>
      </c>
      <c r="Q10" s="68"/>
    </row>
    <row r="11" spans="1:17" ht="22.5" customHeight="1" x14ac:dyDescent="0.25">
      <c r="A11" s="67" t="s">
        <v>44</v>
      </c>
      <c r="B11" s="95" t="s">
        <v>10</v>
      </c>
      <c r="C11" s="66" t="s">
        <v>15</v>
      </c>
      <c r="D11" s="66" t="s">
        <v>15</v>
      </c>
      <c r="E11" s="66" t="s">
        <v>15</v>
      </c>
      <c r="F11" s="66" t="s">
        <v>15</v>
      </c>
      <c r="G11" s="66" t="s">
        <v>15</v>
      </c>
      <c r="H11" s="66" t="s">
        <v>15</v>
      </c>
      <c r="I11" s="89" t="s">
        <v>39</v>
      </c>
      <c r="J11" s="29" t="s">
        <v>1</v>
      </c>
      <c r="K11" s="24">
        <f t="shared" si="0"/>
        <v>35042.628409999998</v>
      </c>
      <c r="L11" s="25">
        <v>11729.32199</v>
      </c>
      <c r="M11" s="25">
        <f t="shared" ref="M11" si="7">M12+M13</f>
        <v>7889.4664200000007</v>
      </c>
      <c r="N11" s="26">
        <f>N12+N13</f>
        <v>9141.2800000000007</v>
      </c>
      <c r="O11" s="26">
        <f>O12+O13</f>
        <v>3141.28</v>
      </c>
      <c r="P11" s="26">
        <f>P12+P13</f>
        <v>3141.28</v>
      </c>
      <c r="Q11" s="66" t="s">
        <v>15</v>
      </c>
    </row>
    <row r="12" spans="1:17" ht="22.5" customHeight="1" x14ac:dyDescent="0.25">
      <c r="A12" s="67"/>
      <c r="B12" s="96"/>
      <c r="C12" s="66"/>
      <c r="D12" s="66"/>
      <c r="E12" s="66"/>
      <c r="F12" s="66"/>
      <c r="G12" s="66"/>
      <c r="H12" s="66"/>
      <c r="I12" s="89"/>
      <c r="J12" s="29" t="s">
        <v>5</v>
      </c>
      <c r="K12" s="24">
        <f t="shared" si="0"/>
        <v>17925.454550000002</v>
      </c>
      <c r="L12" s="25">
        <v>6880</v>
      </c>
      <c r="M12" s="25">
        <f t="shared" ref="M12:P12" si="8">M15+M24</f>
        <v>5045.4545500000004</v>
      </c>
      <c r="N12" s="25">
        <f t="shared" si="8"/>
        <v>6000</v>
      </c>
      <c r="O12" s="25">
        <f t="shared" si="8"/>
        <v>0</v>
      </c>
      <c r="P12" s="25">
        <f t="shared" si="8"/>
        <v>0</v>
      </c>
      <c r="Q12" s="66"/>
    </row>
    <row r="13" spans="1:17" ht="22.5" customHeight="1" x14ac:dyDescent="0.25">
      <c r="A13" s="67"/>
      <c r="B13" s="97"/>
      <c r="C13" s="66"/>
      <c r="D13" s="66"/>
      <c r="E13" s="66"/>
      <c r="F13" s="66"/>
      <c r="G13" s="66"/>
      <c r="H13" s="66"/>
      <c r="I13" s="89"/>
      <c r="J13" s="29" t="s">
        <v>6</v>
      </c>
      <c r="K13" s="25">
        <f t="shared" ref="K13" si="9">K16</f>
        <v>17112.628400000001</v>
      </c>
      <c r="L13" s="25">
        <v>4849.3219900000004</v>
      </c>
      <c r="M13" s="25">
        <f t="shared" ref="M13:P13" si="10">M16+M25</f>
        <v>2844.0118699999998</v>
      </c>
      <c r="N13" s="25">
        <f t="shared" si="10"/>
        <v>3141.28</v>
      </c>
      <c r="O13" s="25">
        <f t="shared" si="10"/>
        <v>3141.28</v>
      </c>
      <c r="P13" s="25">
        <f t="shared" si="10"/>
        <v>3141.28</v>
      </c>
      <c r="Q13" s="66"/>
    </row>
    <row r="14" spans="1:17" ht="22.5" customHeight="1" x14ac:dyDescent="0.25">
      <c r="A14" s="100" t="s">
        <v>42</v>
      </c>
      <c r="B14" s="74" t="s">
        <v>16</v>
      </c>
      <c r="C14" s="101" t="s">
        <v>17</v>
      </c>
      <c r="D14" s="98">
        <v>95.144999999999996</v>
      </c>
      <c r="E14" s="98">
        <v>106.77</v>
      </c>
      <c r="F14" s="98">
        <v>106.77</v>
      </c>
      <c r="G14" s="98">
        <v>106.77</v>
      </c>
      <c r="H14" s="98">
        <v>106.77</v>
      </c>
      <c r="I14" s="99" t="s">
        <v>39</v>
      </c>
      <c r="J14" s="41" t="s">
        <v>1</v>
      </c>
      <c r="K14" s="35">
        <f t="shared" ref="K14:K16" si="11">SUM(L14:P14)</f>
        <v>34992.628400000001</v>
      </c>
      <c r="L14" s="36">
        <v>11729.32199</v>
      </c>
      <c r="M14" s="36">
        <f t="shared" ref="M14" si="12">M15+M16</f>
        <v>7839.46641</v>
      </c>
      <c r="N14" s="37">
        <f>N15+N16</f>
        <v>9141.2800000000007</v>
      </c>
      <c r="O14" s="37">
        <f>O15+O16</f>
        <v>3141.28</v>
      </c>
      <c r="P14" s="37">
        <f>P15+P16</f>
        <v>3141.28</v>
      </c>
      <c r="Q14" s="75" t="s">
        <v>15</v>
      </c>
    </row>
    <row r="15" spans="1:17" ht="22.5" customHeight="1" x14ac:dyDescent="0.25">
      <c r="A15" s="100"/>
      <c r="B15" s="74"/>
      <c r="C15" s="101"/>
      <c r="D15" s="98"/>
      <c r="E15" s="98"/>
      <c r="F15" s="98"/>
      <c r="G15" s="98"/>
      <c r="H15" s="98"/>
      <c r="I15" s="99"/>
      <c r="J15" s="41" t="s">
        <v>5</v>
      </c>
      <c r="K15" s="35">
        <f t="shared" si="11"/>
        <v>17880</v>
      </c>
      <c r="L15" s="36">
        <v>6880</v>
      </c>
      <c r="M15" s="36">
        <f t="shared" ref="M15:P15" si="13">M18+M21</f>
        <v>5000</v>
      </c>
      <c r="N15" s="36">
        <f t="shared" si="13"/>
        <v>6000</v>
      </c>
      <c r="O15" s="36">
        <f t="shared" si="13"/>
        <v>0</v>
      </c>
      <c r="P15" s="36">
        <f t="shared" si="13"/>
        <v>0</v>
      </c>
      <c r="Q15" s="75"/>
    </row>
    <row r="16" spans="1:17" ht="27.75" customHeight="1" x14ac:dyDescent="0.25">
      <c r="A16" s="100"/>
      <c r="B16" s="74"/>
      <c r="C16" s="101"/>
      <c r="D16" s="98"/>
      <c r="E16" s="98"/>
      <c r="F16" s="98"/>
      <c r="G16" s="98"/>
      <c r="H16" s="98"/>
      <c r="I16" s="99"/>
      <c r="J16" s="41" t="s">
        <v>6</v>
      </c>
      <c r="K16" s="35">
        <f t="shared" si="11"/>
        <v>17112.628400000001</v>
      </c>
      <c r="L16" s="36">
        <v>4849.3219900000004</v>
      </c>
      <c r="M16" s="36">
        <f t="shared" ref="M16:P16" si="14">M19++M22</f>
        <v>2839.46641</v>
      </c>
      <c r="N16" s="36">
        <f t="shared" si="14"/>
        <v>3141.28</v>
      </c>
      <c r="O16" s="36">
        <f t="shared" si="14"/>
        <v>3141.28</v>
      </c>
      <c r="P16" s="36">
        <f t="shared" si="14"/>
        <v>3141.28</v>
      </c>
      <c r="Q16" s="75"/>
    </row>
    <row r="17" spans="1:17" ht="22.5" customHeight="1" x14ac:dyDescent="0.25">
      <c r="A17" s="55" t="s">
        <v>41</v>
      </c>
      <c r="B17" s="58" t="s">
        <v>16</v>
      </c>
      <c r="C17" s="62" t="s">
        <v>17</v>
      </c>
      <c r="D17" s="63" t="s">
        <v>15</v>
      </c>
      <c r="E17" s="63" t="s">
        <v>15</v>
      </c>
      <c r="F17" s="63" t="s">
        <v>15</v>
      </c>
      <c r="G17" s="63" t="s">
        <v>15</v>
      </c>
      <c r="H17" s="63" t="s">
        <v>15</v>
      </c>
      <c r="I17" s="64" t="s">
        <v>39</v>
      </c>
      <c r="J17" s="41" t="s">
        <v>1</v>
      </c>
      <c r="K17" s="35">
        <f t="shared" ref="K17:K19" si="15">SUM(L17:P17)</f>
        <v>28773.657029999998</v>
      </c>
      <c r="L17" s="37">
        <v>11729.32199</v>
      </c>
      <c r="M17" s="37">
        <f t="shared" ref="M17" si="16">M18+M19</f>
        <v>6721.3292099999999</v>
      </c>
      <c r="N17" s="37">
        <f>N18+N19</f>
        <v>4040.4458300000001</v>
      </c>
      <c r="O17" s="37">
        <f>O18+O19</f>
        <v>3141.28</v>
      </c>
      <c r="P17" s="37">
        <f>P18+P19</f>
        <v>3141.28</v>
      </c>
      <c r="Q17" s="61" t="s">
        <v>28</v>
      </c>
    </row>
    <row r="18" spans="1:17" ht="22.5" customHeight="1" x14ac:dyDescent="0.25">
      <c r="A18" s="56"/>
      <c r="B18" s="59"/>
      <c r="C18" s="62"/>
      <c r="D18" s="63"/>
      <c r="E18" s="63"/>
      <c r="F18" s="63"/>
      <c r="G18" s="63"/>
      <c r="H18" s="63"/>
      <c r="I18" s="64"/>
      <c r="J18" s="38" t="s">
        <v>5</v>
      </c>
      <c r="K18" s="39">
        <f t="shared" si="15"/>
        <v>14102.655584621105</v>
      </c>
      <c r="L18" s="40">
        <v>6880</v>
      </c>
      <c r="M18" s="40">
        <f>4570.65046</f>
        <v>4570.6504599999998</v>
      </c>
      <c r="N18" s="40">
        <f>6000-N21</f>
        <v>2652.0051246211033</v>
      </c>
      <c r="O18" s="40">
        <v>0</v>
      </c>
      <c r="P18" s="40">
        <v>0</v>
      </c>
      <c r="Q18" s="61"/>
    </row>
    <row r="19" spans="1:17" ht="22.5" customHeight="1" x14ac:dyDescent="0.25">
      <c r="A19" s="57"/>
      <c r="B19" s="60"/>
      <c r="C19" s="62"/>
      <c r="D19" s="63"/>
      <c r="E19" s="63"/>
      <c r="F19" s="63"/>
      <c r="G19" s="63"/>
      <c r="H19" s="63"/>
      <c r="I19" s="64"/>
      <c r="J19" s="38" t="s">
        <v>6</v>
      </c>
      <c r="K19" s="39">
        <f t="shared" si="15"/>
        <v>14671.001445378899</v>
      </c>
      <c r="L19" s="40">
        <v>4849.3219900000004</v>
      </c>
      <c r="M19" s="40">
        <v>2150.67875</v>
      </c>
      <c r="N19" s="40">
        <f>3141.28-N22</f>
        <v>1388.4407053788968</v>
      </c>
      <c r="O19" s="40">
        <v>3141.28</v>
      </c>
      <c r="P19" s="40">
        <v>3141.28</v>
      </c>
      <c r="Q19" s="61"/>
    </row>
    <row r="20" spans="1:17" ht="22.5" customHeight="1" x14ac:dyDescent="0.25">
      <c r="A20" s="55" t="s">
        <v>41</v>
      </c>
      <c r="B20" s="58" t="s">
        <v>16</v>
      </c>
      <c r="C20" s="62" t="s">
        <v>17</v>
      </c>
      <c r="D20" s="63" t="s">
        <v>15</v>
      </c>
      <c r="E20" s="63" t="s">
        <v>15</v>
      </c>
      <c r="F20" s="63" t="s">
        <v>15</v>
      </c>
      <c r="G20" s="63" t="s">
        <v>15</v>
      </c>
      <c r="H20" s="63" t="s">
        <v>15</v>
      </c>
      <c r="I20" s="64" t="s">
        <v>39</v>
      </c>
      <c r="J20" s="41" t="s">
        <v>1</v>
      </c>
      <c r="K20" s="35">
        <f t="shared" ref="K20:K22" si="17">SUM(L20:P20)</f>
        <v>6218.9713700000002</v>
      </c>
      <c r="L20" s="37">
        <v>0</v>
      </c>
      <c r="M20" s="37">
        <f t="shared" ref="M20" si="18">M21+M22</f>
        <v>1118.1371999999999</v>
      </c>
      <c r="N20" s="37">
        <v>5100.8341700000001</v>
      </c>
      <c r="O20" s="37">
        <f>O21+O22</f>
        <v>0</v>
      </c>
      <c r="P20" s="37">
        <f>P21+P22</f>
        <v>0</v>
      </c>
      <c r="Q20" s="91" t="s">
        <v>40</v>
      </c>
    </row>
    <row r="21" spans="1:17" ht="22.5" customHeight="1" x14ac:dyDescent="0.25">
      <c r="A21" s="56"/>
      <c r="B21" s="59"/>
      <c r="C21" s="62"/>
      <c r="D21" s="63"/>
      <c r="E21" s="63"/>
      <c r="F21" s="63"/>
      <c r="G21" s="63"/>
      <c r="H21" s="63"/>
      <c r="I21" s="64"/>
      <c r="J21" s="38" t="s">
        <v>5</v>
      </c>
      <c r="K21" s="39">
        <f t="shared" si="17"/>
        <v>3777.3444153788969</v>
      </c>
      <c r="L21" s="39">
        <v>0</v>
      </c>
      <c r="M21" s="39">
        <v>429.34953999999999</v>
      </c>
      <c r="N21" s="39">
        <f>N20*65.6362227%</f>
        <v>3347.9948753788967</v>
      </c>
      <c r="O21" s="39">
        <f>SUM(P21:T21)</f>
        <v>0</v>
      </c>
      <c r="P21" s="39">
        <f>SUM(Q21:U21)</f>
        <v>0</v>
      </c>
      <c r="Q21" s="92"/>
    </row>
    <row r="22" spans="1:17" ht="22.5" customHeight="1" x14ac:dyDescent="0.25">
      <c r="A22" s="57"/>
      <c r="B22" s="60"/>
      <c r="C22" s="62"/>
      <c r="D22" s="63"/>
      <c r="E22" s="63"/>
      <c r="F22" s="63"/>
      <c r="G22" s="63"/>
      <c r="H22" s="63"/>
      <c r="I22" s="64"/>
      <c r="J22" s="38" t="s">
        <v>6</v>
      </c>
      <c r="K22" s="39">
        <f t="shared" si="17"/>
        <v>2441.6269546211033</v>
      </c>
      <c r="L22" s="39">
        <v>0</v>
      </c>
      <c r="M22" s="40">
        <v>688.78765999999996</v>
      </c>
      <c r="N22" s="39">
        <f>N20-N21</f>
        <v>1752.8392946211034</v>
      </c>
      <c r="O22" s="39">
        <f t="shared" ref="O22:P22" si="19">SUM(P22:T22)</f>
        <v>0</v>
      </c>
      <c r="P22" s="39">
        <f t="shared" si="19"/>
        <v>0</v>
      </c>
      <c r="Q22" s="93"/>
    </row>
    <row r="23" spans="1:17" ht="22.5" customHeight="1" x14ac:dyDescent="0.25">
      <c r="A23" s="94" t="s">
        <v>43</v>
      </c>
      <c r="B23" s="86" t="s">
        <v>29</v>
      </c>
      <c r="C23" s="87" t="s">
        <v>17</v>
      </c>
      <c r="D23" s="87">
        <v>0</v>
      </c>
      <c r="E23" s="88">
        <v>0.05</v>
      </c>
      <c r="F23" s="87">
        <v>0</v>
      </c>
      <c r="G23" s="87">
        <v>0</v>
      </c>
      <c r="H23" s="87">
        <v>0</v>
      </c>
      <c r="I23" s="90" t="s">
        <v>39</v>
      </c>
      <c r="J23" s="42" t="s">
        <v>1</v>
      </c>
      <c r="K23" s="5">
        <f t="shared" ref="K23" si="20">SUM(L23:O23)</f>
        <v>50.000009999999996</v>
      </c>
      <c r="L23" s="6">
        <v>0</v>
      </c>
      <c r="M23" s="30">
        <f>M24+M25</f>
        <v>50.000009999999996</v>
      </c>
      <c r="N23" s="6">
        <v>0</v>
      </c>
      <c r="O23" s="6">
        <v>0</v>
      </c>
      <c r="P23" s="6">
        <v>0</v>
      </c>
      <c r="Q23" s="85" t="s">
        <v>28</v>
      </c>
    </row>
    <row r="24" spans="1:17" ht="22.5" customHeight="1" x14ac:dyDescent="0.25">
      <c r="A24" s="94"/>
      <c r="B24" s="86"/>
      <c r="C24" s="87"/>
      <c r="D24" s="87"/>
      <c r="E24" s="88"/>
      <c r="F24" s="87"/>
      <c r="G24" s="87"/>
      <c r="H24" s="87"/>
      <c r="I24" s="90"/>
      <c r="J24" s="42" t="s">
        <v>5</v>
      </c>
      <c r="K24" s="5">
        <f>SUM(L24:P24)</f>
        <v>45.454549999999998</v>
      </c>
      <c r="L24" s="6">
        <v>0</v>
      </c>
      <c r="M24" s="30">
        <v>45.454549999999998</v>
      </c>
      <c r="N24" s="6">
        <v>0</v>
      </c>
      <c r="O24" s="6">
        <v>0</v>
      </c>
      <c r="P24" s="6">
        <v>0</v>
      </c>
      <c r="Q24" s="85"/>
    </row>
    <row r="25" spans="1:17" ht="22.5" customHeight="1" x14ac:dyDescent="0.25">
      <c r="A25" s="94"/>
      <c r="B25" s="86"/>
      <c r="C25" s="87"/>
      <c r="D25" s="87"/>
      <c r="E25" s="88"/>
      <c r="F25" s="87"/>
      <c r="G25" s="87"/>
      <c r="H25" s="87"/>
      <c r="I25" s="90"/>
      <c r="J25" s="42" t="s">
        <v>6</v>
      </c>
      <c r="K25" s="5">
        <f>SUM(L25:P25)</f>
        <v>4.5454600000000003</v>
      </c>
      <c r="L25" s="6">
        <v>0</v>
      </c>
      <c r="M25" s="6">
        <v>4.5454600000000003</v>
      </c>
      <c r="N25" s="6">
        <v>0</v>
      </c>
      <c r="O25" s="6">
        <v>0</v>
      </c>
      <c r="P25" s="6">
        <v>0</v>
      </c>
      <c r="Q25" s="85"/>
    </row>
    <row r="27" spans="1:17" x14ac:dyDescent="0.25">
      <c r="E27" s="1" t="s">
        <v>30</v>
      </c>
    </row>
    <row r="28" spans="1:17" ht="0.75" customHeight="1" x14ac:dyDescent="0.25"/>
    <row r="29" spans="1:17" ht="13.5" customHeight="1" x14ac:dyDescent="0.25"/>
    <row r="36" spans="1:16" x14ac:dyDescent="0.25">
      <c r="K36" s="2"/>
      <c r="L36" s="2"/>
      <c r="M36" s="2"/>
      <c r="N36" s="2"/>
      <c r="O36" s="2"/>
      <c r="P36" s="2"/>
    </row>
    <row r="37" spans="1:16" ht="15.75" hidden="1" customHeight="1" thickBot="1" x14ac:dyDescent="0.3"/>
    <row r="38" spans="1:16" ht="15" hidden="1" customHeight="1" x14ac:dyDescent="0.25">
      <c r="A38" s="2"/>
    </row>
    <row r="39" spans="1:16" x14ac:dyDescent="0.25">
      <c r="K39" s="2"/>
      <c r="L39" s="2"/>
      <c r="M39" s="2"/>
      <c r="N39" s="2"/>
      <c r="O39" s="2"/>
      <c r="P39" s="2"/>
    </row>
    <row r="45" spans="1:16" ht="15" customHeight="1" x14ac:dyDescent="0.25"/>
    <row r="46" spans="1:16" ht="15.75" hidden="1" customHeight="1" thickBot="1" x14ac:dyDescent="0.3"/>
    <row r="47" spans="1:16" ht="15" hidden="1" customHeight="1" x14ac:dyDescent="0.25"/>
    <row r="54" spans="10:17" ht="15" customHeight="1" x14ac:dyDescent="0.25"/>
    <row r="55" spans="10:17" ht="15.75" hidden="1" customHeight="1" thickBot="1" x14ac:dyDescent="0.3"/>
    <row r="56" spans="10:17" ht="15" hidden="1" customHeight="1" x14ac:dyDescent="0.25"/>
    <row r="61" spans="10:17" x14ac:dyDescent="0.25">
      <c r="J61" s="2"/>
      <c r="K61" s="2"/>
      <c r="L61" s="2"/>
      <c r="M61" s="2"/>
      <c r="N61" s="2"/>
      <c r="O61" s="2"/>
      <c r="P61" s="2"/>
    </row>
    <row r="63" spans="10:17" x14ac:dyDescent="0.25">
      <c r="Q63" s="12"/>
    </row>
    <row r="75" spans="1:9" x14ac:dyDescent="0.25">
      <c r="A75" s="3"/>
      <c r="I75" s="3"/>
    </row>
  </sheetData>
  <mergeCells count="76">
    <mergeCell ref="I20:I22"/>
    <mergeCell ref="Q20:Q22"/>
    <mergeCell ref="A23:A25"/>
    <mergeCell ref="B11:B13"/>
    <mergeCell ref="C11:C13"/>
    <mergeCell ref="G14:G16"/>
    <mergeCell ref="I14:I16"/>
    <mergeCell ref="H11:H13"/>
    <mergeCell ref="H14:H16"/>
    <mergeCell ref="D14:D16"/>
    <mergeCell ref="E14:E16"/>
    <mergeCell ref="F14:F16"/>
    <mergeCell ref="A14:A16"/>
    <mergeCell ref="C14:C16"/>
    <mergeCell ref="B20:B22"/>
    <mergeCell ref="A20:A22"/>
    <mergeCell ref="C20:C22"/>
    <mergeCell ref="D20:D22"/>
    <mergeCell ref="F8:F10"/>
    <mergeCell ref="Q23:Q25"/>
    <mergeCell ref="B23:B25"/>
    <mergeCell ref="D23:D25"/>
    <mergeCell ref="E23:E25"/>
    <mergeCell ref="F23:F25"/>
    <mergeCell ref="G23:G25"/>
    <mergeCell ref="H23:H25"/>
    <mergeCell ref="I11:I13"/>
    <mergeCell ref="G11:G13"/>
    <mergeCell ref="I23:I25"/>
    <mergeCell ref="C23:C25"/>
    <mergeCell ref="E20:E22"/>
    <mergeCell ref="F20:F22"/>
    <mergeCell ref="G20:G22"/>
    <mergeCell ref="H20:H22"/>
    <mergeCell ref="N1:Q1"/>
    <mergeCell ref="N5:N7"/>
    <mergeCell ref="K5:K7"/>
    <mergeCell ref="Q5:Q7"/>
    <mergeCell ref="A3:Q3"/>
    <mergeCell ref="A5:A7"/>
    <mergeCell ref="O5:O7"/>
    <mergeCell ref="C6:C7"/>
    <mergeCell ref="B5:B7"/>
    <mergeCell ref="L5:L7"/>
    <mergeCell ref="C5:H5"/>
    <mergeCell ref="P5:P7"/>
    <mergeCell ref="M5:M7"/>
    <mergeCell ref="I5:I7"/>
    <mergeCell ref="J5:J7"/>
    <mergeCell ref="D6:H6"/>
    <mergeCell ref="B14:B16"/>
    <mergeCell ref="Q11:Q13"/>
    <mergeCell ref="Q8:Q10"/>
    <mergeCell ref="Q14:Q16"/>
    <mergeCell ref="I8:I10"/>
    <mergeCell ref="G8:G10"/>
    <mergeCell ref="H8:H10"/>
    <mergeCell ref="A8:A10"/>
    <mergeCell ref="E11:E13"/>
    <mergeCell ref="F11:F13"/>
    <mergeCell ref="A11:A13"/>
    <mergeCell ref="D8:D10"/>
    <mergeCell ref="D11:D13"/>
    <mergeCell ref="B8:B10"/>
    <mergeCell ref="C8:C10"/>
    <mergeCell ref="E8:E10"/>
    <mergeCell ref="A17:A19"/>
    <mergeCell ref="B17:B19"/>
    <mergeCell ref="Q17:Q19"/>
    <mergeCell ref="C17:C19"/>
    <mergeCell ref="D17:D19"/>
    <mergeCell ref="E17:E19"/>
    <mergeCell ref="F17:F19"/>
    <mergeCell ref="G17:G19"/>
    <mergeCell ref="H17:H19"/>
    <mergeCell ref="I17:I19"/>
  </mergeCells>
  <pageMargins left="0.70866141732283472" right="0.31496062992125984" top="0.74803149606299213" bottom="0.74803149606299213" header="0.31496062992125984" footer="0.31496062992125984"/>
  <pageSetup paperSize="9" scale="65" orientation="landscape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"/>
  <sheetViews>
    <sheetView zoomScaleSheetLayoutView="90" workbookViewId="0">
      <selection activeCell="D16" sqref="D16"/>
    </sheetView>
  </sheetViews>
  <sheetFormatPr defaultRowHeight="15" x14ac:dyDescent="0.25"/>
  <cols>
    <col min="1" max="1" width="6.42578125" customWidth="1"/>
    <col min="2" max="2" width="48" customWidth="1"/>
    <col min="3" max="3" width="10.140625" customWidth="1"/>
    <col min="4" max="8" width="11.7109375" customWidth="1"/>
  </cols>
  <sheetData>
    <row r="1" spans="1:8" ht="60.75" customHeight="1" x14ac:dyDescent="0.25">
      <c r="C1" s="46" t="s">
        <v>31</v>
      </c>
      <c r="D1" s="46"/>
      <c r="E1" s="46"/>
      <c r="F1" s="46"/>
      <c r="G1" s="46"/>
      <c r="H1" s="46"/>
    </row>
    <row r="2" spans="1:8" ht="16.5" customHeight="1" x14ac:dyDescent="0.25">
      <c r="C2" s="43"/>
      <c r="D2" s="43"/>
      <c r="E2" s="43"/>
      <c r="F2" s="43"/>
      <c r="G2" s="43"/>
      <c r="H2" s="43"/>
    </row>
    <row r="3" spans="1:8" ht="51" customHeight="1" x14ac:dyDescent="0.25">
      <c r="A3" s="47" t="s">
        <v>47</v>
      </c>
      <c r="B3" s="47"/>
      <c r="C3" s="47"/>
      <c r="D3" s="47"/>
      <c r="E3" s="47"/>
      <c r="F3" s="47"/>
      <c r="G3" s="47"/>
      <c r="H3" s="47"/>
    </row>
    <row r="5" spans="1:8" ht="62.25" customHeight="1" x14ac:dyDescent="0.25">
      <c r="A5" s="102" t="s">
        <v>34</v>
      </c>
      <c r="B5" s="102" t="s">
        <v>32</v>
      </c>
      <c r="C5" s="102" t="s">
        <v>33</v>
      </c>
      <c r="D5" s="102" t="s">
        <v>18</v>
      </c>
      <c r="E5" s="102" t="s">
        <v>19</v>
      </c>
      <c r="F5" s="102" t="s">
        <v>20</v>
      </c>
      <c r="G5" s="102" t="s">
        <v>24</v>
      </c>
      <c r="H5" s="104" t="s">
        <v>35</v>
      </c>
    </row>
    <row r="6" spans="1:8" ht="15.75" customHeight="1" x14ac:dyDescent="0.25">
      <c r="A6" s="102"/>
      <c r="B6" s="102"/>
      <c r="C6" s="102"/>
      <c r="D6" s="102"/>
      <c r="E6" s="102"/>
      <c r="F6" s="102"/>
      <c r="G6" s="102"/>
      <c r="H6" s="104"/>
    </row>
    <row r="7" spans="1:8" ht="25.5" customHeight="1" x14ac:dyDescent="0.25">
      <c r="A7" s="103" t="s">
        <v>36</v>
      </c>
      <c r="B7" s="103"/>
      <c r="C7" s="103"/>
      <c r="D7" s="103"/>
      <c r="E7" s="103"/>
      <c r="F7" s="103"/>
      <c r="G7" s="103"/>
      <c r="H7" s="103"/>
    </row>
    <row r="8" spans="1:8" ht="77.25" customHeight="1" x14ac:dyDescent="0.25">
      <c r="A8" s="21">
        <v>1</v>
      </c>
      <c r="B8" s="23" t="s">
        <v>16</v>
      </c>
      <c r="C8" s="21" t="s">
        <v>17</v>
      </c>
      <c r="D8" s="20">
        <v>95.144999999999996</v>
      </c>
      <c r="E8" s="20">
        <v>106.77</v>
      </c>
      <c r="F8" s="20">
        <v>106.77</v>
      </c>
      <c r="G8" s="20">
        <v>106.77</v>
      </c>
      <c r="H8" s="20">
        <v>106.77</v>
      </c>
    </row>
    <row r="9" spans="1:8" ht="59.25" customHeight="1" x14ac:dyDescent="0.25">
      <c r="A9" s="21">
        <v>2</v>
      </c>
      <c r="B9" s="23" t="s">
        <v>29</v>
      </c>
      <c r="C9" s="21" t="s">
        <v>17</v>
      </c>
      <c r="D9" s="21">
        <v>0</v>
      </c>
      <c r="E9" s="21">
        <v>0.05</v>
      </c>
      <c r="F9" s="21">
        <v>0</v>
      </c>
      <c r="G9" s="21">
        <v>0</v>
      </c>
      <c r="H9" s="21">
        <v>0</v>
      </c>
    </row>
    <row r="10" spans="1:8" ht="18.75" x14ac:dyDescent="0.3">
      <c r="H10" s="22" t="s">
        <v>37</v>
      </c>
    </row>
  </sheetData>
  <mergeCells count="11">
    <mergeCell ref="C1:H1"/>
    <mergeCell ref="A5:A6"/>
    <mergeCell ref="A7:H7"/>
    <mergeCell ref="H5:H6"/>
    <mergeCell ref="A3:H3"/>
    <mergeCell ref="C5:C6"/>
    <mergeCell ref="B5:B6"/>
    <mergeCell ref="D5:D6"/>
    <mergeCell ref="E5:E6"/>
    <mergeCell ref="F5:F6"/>
    <mergeCell ref="G5:G6"/>
  </mergeCells>
  <pageMargins left="0.7" right="0.7" top="0.75" bottom="0.75" header="0.3" footer="0.3"/>
  <pageSetup paperSize="9" scale="9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Приложение 1</vt:lpstr>
      <vt:lpstr>Приложение 2</vt:lpstr>
      <vt:lpstr>Приложение 3</vt:lpstr>
      <vt:lpstr>'Приложение 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2022-01-16T21:11:51Z</dcterms:modified>
</cp:coreProperties>
</file>