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ожение 1" sheetId="1" r:id="rId1"/>
    <sheet name="Приложенние 2 " sheetId="2" r:id="rId2"/>
    <sheet name="Приложение 3" sheetId="3" r:id="rId3"/>
  </sheets>
  <calcPr calcId="124519"/>
</workbook>
</file>

<file path=xl/calcChain.xml><?xml version="1.0" encoding="utf-8"?>
<calcChain xmlns="http://schemas.openxmlformats.org/spreadsheetml/2006/main">
  <c r="I33" i="2"/>
  <c r="G33" s="1"/>
  <c r="I23"/>
  <c r="I18" s="1"/>
  <c r="I56"/>
  <c r="I66"/>
  <c r="J66"/>
  <c r="K66"/>
  <c r="L66"/>
  <c r="H66"/>
  <c r="J56"/>
  <c r="K56"/>
  <c r="L56"/>
  <c r="H56"/>
  <c r="I51"/>
  <c r="J51"/>
  <c r="K51"/>
  <c r="L51"/>
  <c r="H51"/>
  <c r="I46"/>
  <c r="J46"/>
  <c r="K46"/>
  <c r="L46"/>
  <c r="H46"/>
  <c r="I31"/>
  <c r="J31"/>
  <c r="K31"/>
  <c r="L31"/>
  <c r="H31"/>
  <c r="I21"/>
  <c r="J21"/>
  <c r="K21"/>
  <c r="L21"/>
  <c r="H21"/>
  <c r="G22"/>
  <c r="G23"/>
  <c r="G32"/>
  <c r="G47"/>
  <c r="G48"/>
  <c r="G52"/>
  <c r="G53"/>
  <c r="G57"/>
  <c r="G58"/>
  <c r="G67"/>
  <c r="G68"/>
  <c r="L63"/>
  <c r="K63"/>
  <c r="J63"/>
  <c r="I63"/>
  <c r="I61" s="1"/>
  <c r="H63"/>
  <c r="L43"/>
  <c r="K43"/>
  <c r="J43"/>
  <c r="I43"/>
  <c r="H43"/>
  <c r="L28"/>
  <c r="K28"/>
  <c r="J28"/>
  <c r="H28"/>
  <c r="L18"/>
  <c r="K18"/>
  <c r="J18"/>
  <c r="J13" s="1"/>
  <c r="G16" i="1" s="1"/>
  <c r="G14" s="1"/>
  <c r="H18" i="2"/>
  <c r="H13" s="1"/>
  <c r="E16" i="1" s="1"/>
  <c r="I27" i="2"/>
  <c r="J27"/>
  <c r="J26" s="1"/>
  <c r="K27"/>
  <c r="L27"/>
  <c r="L26" s="1"/>
  <c r="L61"/>
  <c r="L42"/>
  <c r="L41" s="1"/>
  <c r="L17"/>
  <c r="D12" i="1"/>
  <c r="D15"/>
  <c r="D18"/>
  <c r="E11"/>
  <c r="K61" i="2"/>
  <c r="H61"/>
  <c r="I42"/>
  <c r="J42"/>
  <c r="J41" s="1"/>
  <c r="K42"/>
  <c r="K37" s="1"/>
  <c r="H42"/>
  <c r="I17"/>
  <c r="J17"/>
  <c r="J16" s="1"/>
  <c r="K17"/>
  <c r="K16" s="1"/>
  <c r="H17"/>
  <c r="H27"/>
  <c r="G11" i="1"/>
  <c r="H11"/>
  <c r="I28" i="2" l="1"/>
  <c r="G28" s="1"/>
  <c r="I41"/>
  <c r="H16"/>
  <c r="L16"/>
  <c r="K26"/>
  <c r="I38"/>
  <c r="F19" i="1" s="1"/>
  <c r="F17" s="1"/>
  <c r="G63" i="2"/>
  <c r="E14" i="1"/>
  <c r="G43" i="2"/>
  <c r="I13"/>
  <c r="G18"/>
  <c r="G21"/>
  <c r="G46"/>
  <c r="K41"/>
  <c r="G42"/>
  <c r="H41"/>
  <c r="G41" s="1"/>
  <c r="G27"/>
  <c r="H26"/>
  <c r="G17"/>
  <c r="I16"/>
  <c r="G16" s="1"/>
  <c r="G62"/>
  <c r="J61"/>
  <c r="G61" s="1"/>
  <c r="G66"/>
  <c r="G56"/>
  <c r="G51"/>
  <c r="G31"/>
  <c r="L38"/>
  <c r="I19" i="1" s="1"/>
  <c r="K38" i="2"/>
  <c r="J38"/>
  <c r="H38"/>
  <c r="E19" i="1" s="1"/>
  <c r="E17" s="1"/>
  <c r="L13" i="2"/>
  <c r="K13"/>
  <c r="K12"/>
  <c r="I12"/>
  <c r="I37"/>
  <c r="L12"/>
  <c r="J12"/>
  <c r="L37"/>
  <c r="L36" s="1"/>
  <c r="J37"/>
  <c r="J36" s="1"/>
  <c r="H37"/>
  <c r="H12"/>
  <c r="I26" l="1"/>
  <c r="G26" s="1"/>
  <c r="I36"/>
  <c r="K73"/>
  <c r="H16" i="1"/>
  <c r="H14" s="1"/>
  <c r="K36" i="2"/>
  <c r="H19" i="1"/>
  <c r="H17" s="1"/>
  <c r="I73" i="2"/>
  <c r="F16" i="1"/>
  <c r="L73" i="2"/>
  <c r="I16" i="1"/>
  <c r="J73" i="2"/>
  <c r="G19" i="1"/>
  <c r="G17" s="1"/>
  <c r="D17" s="1"/>
  <c r="D19"/>
  <c r="L11" i="2"/>
  <c r="L72"/>
  <c r="L71" s="1"/>
  <c r="K11"/>
  <c r="K72"/>
  <c r="K71" s="1"/>
  <c r="G13"/>
  <c r="J11"/>
  <c r="J72"/>
  <c r="I11"/>
  <c r="I72"/>
  <c r="H72"/>
  <c r="G38"/>
  <c r="H73"/>
  <c r="G12"/>
  <c r="H11"/>
  <c r="G37"/>
  <c r="H36"/>
  <c r="G36" s="1"/>
  <c r="G11" l="1"/>
  <c r="G73"/>
  <c r="F13" i="1"/>
  <c r="F14"/>
  <c r="D14" s="1"/>
  <c r="D16"/>
  <c r="I71" i="2"/>
  <c r="J71"/>
  <c r="H71"/>
  <c r="G72"/>
  <c r="D13" i="1" l="1"/>
  <c r="F11"/>
  <c r="D11" s="1"/>
  <c r="G71" i="2"/>
</calcChain>
</file>

<file path=xl/sharedStrings.xml><?xml version="1.0" encoding="utf-8"?>
<sst xmlns="http://schemas.openxmlformats.org/spreadsheetml/2006/main" count="302" uniqueCount="112">
  <si>
    <t>Наименование Программы / Подпрограммы</t>
  </si>
  <si>
    <t>Источник финансирования</t>
  </si>
  <si>
    <t>В том числе по годам</t>
  </si>
  <si>
    <t>1.</t>
  </si>
  <si>
    <t>Муниципальная программа «Физическая культура, спорт, молодежная политика, отдых и оздоровление детей в Елизовском городском поселении»</t>
  </si>
  <si>
    <t>Всего, в т.ч.:</t>
  </si>
  <si>
    <t>Местный бюджет</t>
  </si>
  <si>
    <t>Краевой бюджет</t>
  </si>
  <si>
    <t>Подпрограмма 1 «Развитие массовой физической культуры и спорта в Елизовском городском поселении»</t>
  </si>
  <si>
    <t>Подпрограмма 2 «Молодежь Елизовского городского поселения»</t>
  </si>
  <si>
    <t xml:space="preserve">Финансовое обеспечение по реализации муниципальной программы
«Физическая культура, спорт, молодежная политика, отдых и оздоровление детей 
в Елизовском городском поселении»
</t>
  </si>
  <si>
    <t>№ п/п</t>
  </si>
  <si>
    <t>Объем финан-сирования (тыс. руб.)</t>
  </si>
  <si>
    <t>1.1</t>
  </si>
  <si>
    <t>1.3</t>
  </si>
  <si>
    <t>Наименование мероприятия</t>
  </si>
  <si>
    <t>Натуральные показатели</t>
  </si>
  <si>
    <t>Срок испол-нения мероприятий</t>
  </si>
  <si>
    <t>Исполнители мероприятий</t>
  </si>
  <si>
    <t>Объём</t>
  </si>
  <si>
    <t>шт.</t>
  </si>
  <si>
    <t>Отдел по культуре, молодёжной политике, физической культуре и спорту</t>
  </si>
  <si>
    <t>Организация и проведение массовых спортивных мероприятий среди различных групп населения, в том числе среди детей, подростков и молодежи, а также участие в краевых, районных соревнованиях</t>
  </si>
  <si>
    <t>2.</t>
  </si>
  <si>
    <t>Организация и проведение массовых мероприятий, конкурсов, акций, направленных на пропаганду здорового образа жизни, профилактику правонарушений среди молодежи и патриотическое воспитание граждан</t>
  </si>
  <si>
    <t>Смена/чел</t>
  </si>
  <si>
    <t xml:space="preserve">Организация и проведение  военно-спортивных мероприятий, направленных на патриотическое воспитание молодежи </t>
  </si>
  <si>
    <t>Муниципальное автономное учреждение «Елизовский городской физкультурно-оздоровительный центр»</t>
  </si>
  <si>
    <t>Отдел по культуре, молодёжной политике, физической культуре и спорту.</t>
  </si>
  <si>
    <t>ИТОГО</t>
  </si>
  <si>
    <t>Объем финансирования</t>
  </si>
  <si>
    <t>Всего (тыс. руб.)</t>
  </si>
  <si>
    <t>Ед.    изм.</t>
  </si>
  <si>
    <t>Основное мероприятие Физическое воспитание и обеспечение организации и проведения физкультурных и массовых спортивных мероприятий</t>
  </si>
  <si>
    <t>1.1.1</t>
  </si>
  <si>
    <t>1.2</t>
  </si>
  <si>
    <t>Мероприятия по реализации  муниципальной программы «Физическая культура, спорт, молодежная политика, отдых и оздоровление детей в Елизовском городском поселении»</t>
  </si>
  <si>
    <t>2023 год</t>
  </si>
  <si>
    <t>2020 год</t>
  </si>
  <si>
    <t>2021 год</t>
  </si>
  <si>
    <t>2022 год</t>
  </si>
  <si>
    <t>7</t>
  </si>
  <si>
    <t>1.2.1</t>
  </si>
  <si>
    <t>2.1</t>
  </si>
  <si>
    <t>2.1.1</t>
  </si>
  <si>
    <t>2.1.2.</t>
  </si>
  <si>
    <t>3</t>
  </si>
  <si>
    <t>2.1.3.</t>
  </si>
  <si>
    <t>2.2</t>
  </si>
  <si>
    <t>2.2.1</t>
  </si>
  <si>
    <t xml:space="preserve">Организация трудовой деятельности подростков от 14-18 лет в летний и в свободный от учебы  период по благоустройству территории города </t>
  </si>
  <si>
    <t xml:space="preserve">                                     </t>
  </si>
  <si>
    <t>Целевые показатели (индикаторы) эффективности реализации Программы и Подпрограмм муниципальной программы и их значения</t>
  </si>
  <si>
    <t xml:space="preserve">Планируемое значение на 2021 год </t>
  </si>
  <si>
    <t xml:space="preserve">Планируемое значение на 2022 год </t>
  </si>
  <si>
    <t xml:space="preserve">шт. </t>
  </si>
  <si>
    <t>1.2.</t>
  </si>
  <si>
    <t>2.1.</t>
  </si>
  <si>
    <t>Количество жителей Елизовского городского поселения принявших участие в спортивных массовых мероприятиях  физической культурой и спортом</t>
  </si>
  <si>
    <t>чел.</t>
  </si>
  <si>
    <t>3.</t>
  </si>
  <si>
    <t>4.1.</t>
  </si>
  <si>
    <t xml:space="preserve">  Подпрограмма 2 «Молодежь Елизовского городского поселения»</t>
  </si>
  <si>
    <t xml:space="preserve">Количество молодежи, вовлеченных в социальную  практику и ее информирование о потенциальных возможностях развития </t>
  </si>
  <si>
    <t>Количество несовершеннолетних граждан в возрасте  от 14 до 18 лет, а также подростков из «группы риска» и находящихся в трудной жизненной ситуации, трудоустроенных в бригады «Молодая Камчатка» в свободное от учебы время  и в летний период</t>
  </si>
  <si>
    <t>Количество молодых семей, принявших участие в конкурсе «Молодая семья» и городском проекте «Школа молодой семьи»</t>
  </si>
  <si>
    <t>».</t>
  </si>
  <si>
    <t>Целевой      показатель (индикатор)</t>
  </si>
  <si>
    <t>Единица измерения</t>
  </si>
  <si>
    <t xml:space="preserve">Планируемое значение на 2023 год </t>
  </si>
  <si>
    <t>2500</t>
  </si>
  <si>
    <t>20</t>
  </si>
  <si>
    <t xml:space="preserve">Планируемое значение на 2020 год </t>
  </si>
  <si>
    <t>3200</t>
  </si>
  <si>
    <r>
      <t>С</t>
    </r>
    <r>
      <rPr>
        <sz val="10"/>
        <rFont val="Times New Roman"/>
        <family val="1"/>
        <charset val="204"/>
      </rPr>
      <t>мена/чел</t>
    </r>
  </si>
  <si>
    <t>Подпрограмма 2  «Молодежь Елизовского городского поселения»</t>
  </si>
  <si>
    <r>
      <t>Основное мероприятие</t>
    </r>
    <r>
      <rPr>
        <b/>
        <sz val="10"/>
        <rFont val="Times New Roman"/>
        <family val="1"/>
        <charset val="204"/>
      </rPr>
      <t xml:space="preserve">  Вовлечение молодежи в социальную практику и ее информирование о потенциальных возможностях развития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</si>
  <si>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>: Совершенствование материально-технической базы для занятий физической культурой и спортом.</t>
    </r>
  </si>
  <si>
    <r>
      <t>Основное мероприятие</t>
    </r>
    <r>
      <rPr>
        <b/>
        <sz val="10"/>
        <rFont val="Times New Roman"/>
        <family val="1"/>
        <charset val="204"/>
      </rPr>
      <t xml:space="preserve">  Укрепление института молодой семьи</t>
    </r>
  </si>
  <si>
    <t>Х</t>
  </si>
  <si>
    <t>Приложение 2
к муниципальной программе «Физическая культура, спорт, молодежная политика, отдых и оздоровление детей в Елизовском городском поселении»</t>
  </si>
  <si>
    <t>Приложение 1
к муниципальной программе «Физическая культура, спорт, молодежная политика, отдых и оздоровление детей в Елизовском городском поселении»</t>
  </si>
  <si>
    <t>кол-во семей</t>
  </si>
  <si>
    <t>893</t>
  </si>
  <si>
    <t xml:space="preserve">Приложение 3
к муниципальной программе «Физическая культура, спорт, молодежная политика, отдых и оздоровление детей в Елизовском городском поселении»      </t>
  </si>
  <si>
    <t>2024 год</t>
  </si>
  <si>
    <t>х</t>
  </si>
  <si>
    <t xml:space="preserve">Планируемое значение на 2024 год </t>
  </si>
  <si>
    <t>1 .Задача: пропаганда здорового образа жизни.</t>
  </si>
  <si>
    <t>Приобретение спортивного инвентаря и оборудования для занятий физической культурой и спортом в Елизовском городском поселении</t>
  </si>
  <si>
    <r>
      <t>2.</t>
    </r>
    <r>
      <rPr>
        <i/>
        <sz val="7"/>
        <color theme="1"/>
        <rFont val="Times New Roman"/>
        <family val="1"/>
        <charset val="204"/>
      </rPr>
      <t xml:space="preserve">  </t>
    </r>
    <r>
      <rPr>
        <i/>
        <sz val="11"/>
        <color theme="1"/>
        <rFont val="Times New Roman"/>
        <family val="1"/>
        <charset val="204"/>
      </rPr>
      <t>Задача: повышение интереса населения к занятиям физической культурой и спортом.</t>
    </r>
  </si>
  <si>
    <t>8</t>
  </si>
  <si>
    <t>Приобретение спортивного оборудования, экипировки, для занятий физической культурой и спортом в Елизовском городском поселении</t>
  </si>
  <si>
    <t>5</t>
  </si>
  <si>
    <t>3/45</t>
  </si>
  <si>
    <t>0</t>
  </si>
  <si>
    <r>
      <t xml:space="preserve">Организация и проведение городского проекта «Школа молодой семьи», конкурса «Молодая семья г. Елизово», участие в районных и краевых конкурсах «Молодая семья года». </t>
    </r>
    <r>
      <rPr>
        <sz val="10"/>
        <color theme="1"/>
        <rFont val="Times New Roman"/>
        <family val="1"/>
        <charset val="204"/>
      </rPr>
      <t>Организация работы Клуба семейного досуга "Мамин выходной".</t>
    </r>
  </si>
  <si>
    <t>семья</t>
  </si>
  <si>
    <t>40</t>
  </si>
  <si>
    <t>Смена/чел.</t>
  </si>
  <si>
    <t>5.Задача: организация трудоустройства подростков и молодежи, находящихся в трудной жизненной ситуации.</t>
  </si>
  <si>
    <t>5.1</t>
  </si>
  <si>
    <t>6.1.</t>
  </si>
  <si>
    <t>6.Задача: укрепление института молодой семьи.</t>
  </si>
  <si>
    <t>4.Задача: вовлечение молодежи в социальную практику и ее информирование о потенциальных возможностях развития.</t>
  </si>
  <si>
    <t>12</t>
  </si>
  <si>
    <t>1700</t>
  </si>
  <si>
    <t>139</t>
  </si>
  <si>
    <t>75</t>
  </si>
  <si>
    <t>Изготовление и размещение печатной продукции, плакатов баннеров, грамот.</t>
  </si>
  <si>
    <t>383</t>
  </si>
  <si>
    <t>3. Задача: совершенствование материально-технической базы для занятий физической культурой и спортом.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</si>
</sst>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2" fillId="0" borderId="0" xfId="0" applyFont="1" applyBorder="1" applyAlignment="1"/>
    <xf numFmtId="49" fontId="8" fillId="0" borderId="0" xfId="0" applyNumberFormat="1" applyFont="1"/>
    <xf numFmtId="0" fontId="1" fillId="0" borderId="0" xfId="0" applyFont="1" applyAlignment="1">
      <alignment horizontal="justify"/>
    </xf>
    <xf numFmtId="0" fontId="1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0" fillId="0" borderId="0" xfId="0" applyNumberFormat="1" applyBorder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left" vertical="center" wrapText="1"/>
    </xf>
    <xf numFmtId="49" fontId="14" fillId="3" borderId="3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49" fontId="15" fillId="3" borderId="10" xfId="0" applyNumberFormat="1" applyFont="1" applyFill="1" applyBorder="1" applyAlignment="1">
      <alignment horizontal="left" vertical="center" wrapText="1"/>
    </xf>
    <xf numFmtId="49" fontId="15" fillId="3" borderId="3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L3" sqref="L3"/>
    </sheetView>
  </sheetViews>
  <sheetFormatPr defaultColWidth="8.85546875" defaultRowHeight="15"/>
  <cols>
    <col min="1" max="1" width="4.28515625" style="22" customWidth="1"/>
    <col min="2" max="2" width="36.5703125" style="22" customWidth="1"/>
    <col min="3" max="3" width="20.28515625" style="22" customWidth="1"/>
    <col min="4" max="4" width="16.28515625" style="22" customWidth="1"/>
    <col min="5" max="9" width="13.140625" style="22" customWidth="1"/>
    <col min="10" max="16384" width="8.85546875" style="22"/>
  </cols>
  <sheetData>
    <row r="1" spans="1:9" ht="65.25" customHeight="1">
      <c r="E1" s="24"/>
      <c r="F1" s="55" t="s">
        <v>81</v>
      </c>
      <c r="G1" s="55"/>
      <c r="H1" s="55"/>
      <c r="I1" s="55"/>
    </row>
    <row r="2" spans="1:9" ht="18.75">
      <c r="C2" s="1"/>
    </row>
    <row r="3" spans="1:9" ht="27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</row>
    <row r="4" spans="1:9" ht="27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23.2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5.75" customHeight="1">
      <c r="A6" s="53" t="s">
        <v>11</v>
      </c>
      <c r="B6" s="53" t="s">
        <v>0</v>
      </c>
      <c r="C6" s="53" t="s">
        <v>1</v>
      </c>
      <c r="D6" s="53" t="s">
        <v>12</v>
      </c>
      <c r="E6" s="57" t="s">
        <v>2</v>
      </c>
      <c r="F6" s="58"/>
      <c r="G6" s="58"/>
      <c r="H6" s="58"/>
      <c r="I6" s="59"/>
    </row>
    <row r="7" spans="1:9" ht="15.75" customHeight="1">
      <c r="A7" s="53"/>
      <c r="B7" s="53"/>
      <c r="C7" s="53"/>
      <c r="D7" s="53"/>
      <c r="E7" s="60"/>
      <c r="F7" s="61"/>
      <c r="G7" s="61"/>
      <c r="H7" s="61"/>
      <c r="I7" s="62"/>
    </row>
    <row r="8" spans="1:9" ht="15.75" customHeight="1">
      <c r="A8" s="53"/>
      <c r="B8" s="53"/>
      <c r="C8" s="53"/>
      <c r="D8" s="53"/>
      <c r="E8" s="53" t="s">
        <v>38</v>
      </c>
      <c r="F8" s="53" t="s">
        <v>39</v>
      </c>
      <c r="G8" s="53" t="s">
        <v>40</v>
      </c>
      <c r="H8" s="53" t="s">
        <v>37</v>
      </c>
      <c r="I8" s="63" t="s">
        <v>85</v>
      </c>
    </row>
    <row r="9" spans="1:9" ht="15.75" customHeight="1">
      <c r="A9" s="53"/>
      <c r="B9" s="53"/>
      <c r="C9" s="53"/>
      <c r="D9" s="53"/>
      <c r="E9" s="53"/>
      <c r="F9" s="53"/>
      <c r="G9" s="53"/>
      <c r="H9" s="53"/>
      <c r="I9" s="64"/>
    </row>
    <row r="10" spans="1:9" ht="15.75" customHeight="1">
      <c r="A10" s="53"/>
      <c r="B10" s="53"/>
      <c r="C10" s="53"/>
      <c r="D10" s="53"/>
      <c r="E10" s="53"/>
      <c r="F10" s="53"/>
      <c r="G10" s="53"/>
      <c r="H10" s="53"/>
      <c r="I10" s="65"/>
    </row>
    <row r="11" spans="1:9" ht="29.45" customHeight="1">
      <c r="A11" s="54" t="s">
        <v>3</v>
      </c>
      <c r="B11" s="52" t="s">
        <v>4</v>
      </c>
      <c r="C11" s="17" t="s">
        <v>5</v>
      </c>
      <c r="D11" s="29">
        <f>SUM(E11+F11+G11+H11+I11)</f>
        <v>2846.7227600000001</v>
      </c>
      <c r="E11" s="29">
        <f>SUM(E12:E13)</f>
        <v>700</v>
      </c>
      <c r="F11" s="29">
        <f>SUM(F12:F13)</f>
        <v>886.72275999999999</v>
      </c>
      <c r="G11" s="29">
        <f>SUM(G12:G13)</f>
        <v>420</v>
      </c>
      <c r="H11" s="29">
        <f>SUM(H12:H13)</f>
        <v>420</v>
      </c>
      <c r="I11" s="30">
        <v>420</v>
      </c>
    </row>
    <row r="12" spans="1:9" ht="29.45" customHeight="1">
      <c r="A12" s="54"/>
      <c r="B12" s="52"/>
      <c r="C12" s="16" t="s">
        <v>7</v>
      </c>
      <c r="D12" s="29">
        <f t="shared" ref="D12:D19" si="0">SUM(E12+F12+G12+H12+I12)</f>
        <v>0</v>
      </c>
      <c r="E12" s="31">
        <v>0</v>
      </c>
      <c r="F12" s="31">
        <v>0</v>
      </c>
      <c r="G12" s="31">
        <v>0</v>
      </c>
      <c r="H12" s="31">
        <v>0</v>
      </c>
      <c r="I12" s="32">
        <v>0</v>
      </c>
    </row>
    <row r="13" spans="1:9" ht="29.45" customHeight="1">
      <c r="A13" s="54"/>
      <c r="B13" s="52"/>
      <c r="C13" s="16" t="s">
        <v>6</v>
      </c>
      <c r="D13" s="29">
        <f t="shared" si="0"/>
        <v>2846.7227600000001</v>
      </c>
      <c r="E13" s="31">
        <v>700</v>
      </c>
      <c r="F13" s="31">
        <f>F16+F19</f>
        <v>886.72275999999999</v>
      </c>
      <c r="G13" s="31">
        <v>420</v>
      </c>
      <c r="H13" s="31">
        <v>420</v>
      </c>
      <c r="I13" s="32">
        <v>420</v>
      </c>
    </row>
    <row r="14" spans="1:9" ht="21.6" customHeight="1">
      <c r="A14" s="51" t="s">
        <v>13</v>
      </c>
      <c r="B14" s="52" t="s">
        <v>8</v>
      </c>
      <c r="C14" s="21" t="s">
        <v>5</v>
      </c>
      <c r="D14" s="29">
        <f t="shared" si="0"/>
        <v>1621.7427600000001</v>
      </c>
      <c r="E14" s="33">
        <f>SUM(E15:E16)</f>
        <v>300</v>
      </c>
      <c r="F14" s="33">
        <f>SUM(F15:F16)</f>
        <v>421.74275999999998</v>
      </c>
      <c r="G14" s="33">
        <f>SUM(G15:G16)</f>
        <v>300</v>
      </c>
      <c r="H14" s="33">
        <f>SUM(H15:H16)</f>
        <v>300</v>
      </c>
      <c r="I14" s="30">
        <v>300</v>
      </c>
    </row>
    <row r="15" spans="1:9" ht="21.6" customHeight="1">
      <c r="A15" s="51"/>
      <c r="B15" s="52"/>
      <c r="C15" s="16" t="s">
        <v>7</v>
      </c>
      <c r="D15" s="29">
        <f t="shared" si="0"/>
        <v>0</v>
      </c>
      <c r="E15" s="31">
        <v>0</v>
      </c>
      <c r="F15" s="31">
        <v>0</v>
      </c>
      <c r="G15" s="31">
        <v>0</v>
      </c>
      <c r="H15" s="31">
        <v>0</v>
      </c>
      <c r="I15" s="32">
        <v>0</v>
      </c>
    </row>
    <row r="16" spans="1:9" ht="21.6" customHeight="1">
      <c r="A16" s="51"/>
      <c r="B16" s="52"/>
      <c r="C16" s="16" t="s">
        <v>6</v>
      </c>
      <c r="D16" s="29">
        <f t="shared" si="0"/>
        <v>1621.7427600000001</v>
      </c>
      <c r="E16" s="31">
        <f>'Приложенние 2 '!H13</f>
        <v>300</v>
      </c>
      <c r="F16" s="31">
        <f>'Приложенние 2 '!I13</f>
        <v>421.74275999999998</v>
      </c>
      <c r="G16" s="31">
        <f>'Приложенние 2 '!J13</f>
        <v>300</v>
      </c>
      <c r="H16" s="31">
        <f>'Приложенние 2 '!K13</f>
        <v>300</v>
      </c>
      <c r="I16" s="31">
        <f>'Приложенние 2 '!L13</f>
        <v>300</v>
      </c>
    </row>
    <row r="17" spans="1:9" ht="21.6" customHeight="1">
      <c r="A17" s="51" t="s">
        <v>14</v>
      </c>
      <c r="B17" s="52" t="s">
        <v>9</v>
      </c>
      <c r="C17" s="17" t="s">
        <v>5</v>
      </c>
      <c r="D17" s="29">
        <f t="shared" si="0"/>
        <v>1224.98</v>
      </c>
      <c r="E17" s="29">
        <f>SUM(E18:E19)</f>
        <v>400</v>
      </c>
      <c r="F17" s="29">
        <f>SUM(F18:F19)</f>
        <v>464.98</v>
      </c>
      <c r="G17" s="29">
        <f>SUM(G18:G19)</f>
        <v>120</v>
      </c>
      <c r="H17" s="29">
        <f>SUM(H18:H19)</f>
        <v>120</v>
      </c>
      <c r="I17" s="30">
        <v>120</v>
      </c>
    </row>
    <row r="18" spans="1:9" ht="21.6" customHeight="1">
      <c r="A18" s="51"/>
      <c r="B18" s="52"/>
      <c r="C18" s="16" t="s">
        <v>7</v>
      </c>
      <c r="D18" s="29">
        <f t="shared" si="0"/>
        <v>0</v>
      </c>
      <c r="E18" s="31">
        <v>0</v>
      </c>
      <c r="F18" s="31">
        <v>0</v>
      </c>
      <c r="G18" s="31">
        <v>0</v>
      </c>
      <c r="H18" s="31">
        <v>0</v>
      </c>
      <c r="I18" s="32">
        <v>0</v>
      </c>
    </row>
    <row r="19" spans="1:9" ht="21.6" customHeight="1">
      <c r="A19" s="51"/>
      <c r="B19" s="52"/>
      <c r="C19" s="16" t="s">
        <v>6</v>
      </c>
      <c r="D19" s="29">
        <f t="shared" si="0"/>
        <v>1224.98</v>
      </c>
      <c r="E19" s="31">
        <f>'Приложенние 2 '!H38</f>
        <v>400</v>
      </c>
      <c r="F19" s="31">
        <f>'Приложенние 2 '!I38</f>
        <v>464.98</v>
      </c>
      <c r="G19" s="31">
        <f>'Приложенние 2 '!J38</f>
        <v>120</v>
      </c>
      <c r="H19" s="31">
        <f>'Приложенние 2 '!K38</f>
        <v>120</v>
      </c>
      <c r="I19" s="31">
        <f>'Приложенние 2 '!L38</f>
        <v>120</v>
      </c>
    </row>
    <row r="20" spans="1:9">
      <c r="A20" s="23"/>
      <c r="B20" s="23"/>
      <c r="C20" s="23"/>
      <c r="D20" s="23"/>
      <c r="E20" s="23"/>
      <c r="F20" s="23"/>
      <c r="G20" s="23"/>
    </row>
    <row r="21" spans="1:9">
      <c r="A21" s="23"/>
      <c r="B21" s="23"/>
      <c r="C21" s="23"/>
      <c r="D21" s="23"/>
      <c r="E21" s="23"/>
      <c r="F21" s="23"/>
      <c r="G21" s="23"/>
    </row>
    <row r="22" spans="1:9" ht="15" customHeight="1">
      <c r="A22" s="5"/>
      <c r="B22" s="5"/>
      <c r="C22" s="5"/>
      <c r="D22" s="5"/>
      <c r="E22" s="5"/>
      <c r="F22" s="5"/>
      <c r="G22" s="5"/>
    </row>
    <row r="23" spans="1:9" ht="18.75" customHeight="1">
      <c r="A23" s="5"/>
      <c r="B23" s="5"/>
      <c r="C23" s="5"/>
      <c r="D23" s="5"/>
      <c r="E23" s="5"/>
      <c r="F23" s="5"/>
      <c r="G23" s="5"/>
    </row>
    <row r="24" spans="1:9" ht="18.75" customHeight="1">
      <c r="A24" s="5"/>
      <c r="B24" s="5"/>
      <c r="C24" s="5"/>
      <c r="D24" s="5"/>
      <c r="E24" s="5"/>
      <c r="F24" s="5"/>
      <c r="G24" s="5"/>
    </row>
    <row r="25" spans="1:9" ht="18.75" customHeight="1">
      <c r="A25" s="5"/>
      <c r="B25" s="5"/>
      <c r="C25" s="5"/>
      <c r="D25" s="5"/>
      <c r="E25" s="5"/>
      <c r="F25" s="5"/>
      <c r="G25" s="5"/>
    </row>
    <row r="26" spans="1:9" ht="18.75" customHeight="1">
      <c r="A26" s="5"/>
      <c r="B26" s="5"/>
      <c r="C26" s="5"/>
      <c r="D26" s="5"/>
      <c r="E26" s="5"/>
      <c r="F26" s="5"/>
      <c r="G26" s="5"/>
    </row>
    <row r="27" spans="1:9" ht="15.75" customHeight="1">
      <c r="A27" s="5"/>
      <c r="B27" s="5"/>
      <c r="C27" s="5"/>
      <c r="D27" s="5"/>
      <c r="E27" s="5"/>
      <c r="F27" s="5"/>
      <c r="G27" s="5"/>
    </row>
    <row r="28" spans="1:9" ht="15.75" customHeight="1">
      <c r="A28" s="5"/>
      <c r="B28" s="5"/>
      <c r="C28" s="5"/>
      <c r="D28" s="5"/>
      <c r="E28" s="5"/>
      <c r="F28" s="5"/>
      <c r="G28" s="5"/>
    </row>
    <row r="29" spans="1:9" ht="15.75" customHeight="1">
      <c r="A29" s="5"/>
      <c r="B29" s="5"/>
      <c r="C29" s="5"/>
      <c r="D29" s="5"/>
      <c r="E29" s="5"/>
      <c r="F29" s="5"/>
      <c r="G29" s="5"/>
    </row>
    <row r="30" spans="1:9" ht="15.75" customHeight="1">
      <c r="A30" s="5"/>
      <c r="B30" s="5"/>
      <c r="C30" s="5"/>
      <c r="D30" s="5"/>
      <c r="E30" s="5"/>
      <c r="F30" s="5"/>
      <c r="G30" s="5"/>
    </row>
    <row r="31" spans="1:9" ht="15.75" customHeight="1">
      <c r="A31" s="5"/>
      <c r="B31" s="5"/>
      <c r="C31" s="5"/>
      <c r="D31" s="5"/>
      <c r="E31" s="5"/>
      <c r="F31" s="5"/>
      <c r="G31" s="5"/>
    </row>
    <row r="32" spans="1:9" ht="45.75" customHeight="1">
      <c r="A32" s="5"/>
      <c r="B32" s="5"/>
      <c r="C32" s="5"/>
      <c r="D32" s="5"/>
      <c r="E32" s="5"/>
      <c r="F32" s="5"/>
      <c r="G32" s="5"/>
    </row>
    <row r="33" spans="1:7" ht="15.75" customHeight="1">
      <c r="A33" s="5"/>
      <c r="B33" s="5"/>
      <c r="C33" s="5"/>
      <c r="D33" s="5"/>
      <c r="E33" s="5"/>
      <c r="F33" s="5"/>
      <c r="G33" s="5"/>
    </row>
    <row r="34" spans="1:7" ht="15.7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.75" customHeight="1">
      <c r="A37" s="5"/>
      <c r="B37" s="5"/>
      <c r="C37" s="5"/>
      <c r="D37" s="5"/>
      <c r="E37" s="5"/>
      <c r="F37" s="5"/>
      <c r="G37" s="5"/>
    </row>
    <row r="38" spans="1:7" ht="15.75" customHeight="1">
      <c r="A38" s="5"/>
      <c r="B38" s="5"/>
      <c r="C38" s="5"/>
      <c r="D38" s="5"/>
      <c r="E38" s="5"/>
      <c r="F38" s="5"/>
      <c r="G38" s="5"/>
    </row>
    <row r="39" spans="1:7" ht="15.75" customHeight="1">
      <c r="A39" s="5"/>
      <c r="B39" s="5"/>
      <c r="C39" s="5"/>
      <c r="D39" s="5"/>
      <c r="E39" s="5"/>
      <c r="F39" s="5"/>
      <c r="G39" s="5"/>
    </row>
    <row r="40" spans="1:7" ht="15.75" customHeight="1">
      <c r="A40" s="5"/>
      <c r="B40" s="5"/>
      <c r="C40" s="5"/>
      <c r="D40" s="5"/>
      <c r="E40" s="5"/>
      <c r="F40" s="5"/>
      <c r="G40" s="5"/>
    </row>
    <row r="41" spans="1:7" ht="15.75" customHeight="1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</sheetData>
  <mergeCells count="18">
    <mergeCell ref="F1:I1"/>
    <mergeCell ref="A3:I4"/>
    <mergeCell ref="G8:G10"/>
    <mergeCell ref="F8:F10"/>
    <mergeCell ref="D6:D10"/>
    <mergeCell ref="E8:E10"/>
    <mergeCell ref="H8:H10"/>
    <mergeCell ref="E6:I7"/>
    <mergeCell ref="I8:I10"/>
    <mergeCell ref="A17:A19"/>
    <mergeCell ref="B17:B19"/>
    <mergeCell ref="A6:A10"/>
    <mergeCell ref="B6:B10"/>
    <mergeCell ref="C6:C10"/>
    <mergeCell ref="A11:A13"/>
    <mergeCell ref="B11:B13"/>
    <mergeCell ref="A14:A16"/>
    <mergeCell ref="B14:B1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opLeftCell="A43" workbookViewId="0">
      <selection activeCell="C2" sqref="C2"/>
    </sheetView>
  </sheetViews>
  <sheetFormatPr defaultColWidth="9.140625" defaultRowHeight="15"/>
  <cols>
    <col min="1" max="1" width="5.140625" style="4" customWidth="1"/>
    <col min="2" max="2" width="32.85546875" style="4" customWidth="1"/>
    <col min="3" max="3" width="6.85546875" style="4" customWidth="1"/>
    <col min="4" max="4" width="6.5703125" style="4" customWidth="1"/>
    <col min="5" max="5" width="9.140625" style="4"/>
    <col min="6" max="6" width="17.7109375" style="4" customWidth="1"/>
    <col min="7" max="7" width="12.28515625" style="4" customWidth="1"/>
    <col min="8" max="8" width="13.28515625" style="4" customWidth="1"/>
    <col min="9" max="9" width="11.5703125" style="4" customWidth="1"/>
    <col min="10" max="10" width="11" style="4" customWidth="1"/>
    <col min="11" max="11" width="11.28515625" style="4" customWidth="1"/>
    <col min="12" max="12" width="10.140625" style="4" customWidth="1"/>
    <col min="13" max="13" width="24.140625" style="4" customWidth="1"/>
    <col min="14" max="16384" width="9.140625" style="4"/>
  </cols>
  <sheetData>
    <row r="1" spans="1:13" ht="69" customHeight="1">
      <c r="B1"/>
      <c r="C1"/>
      <c r="D1"/>
      <c r="E1"/>
      <c r="F1"/>
      <c r="G1"/>
      <c r="H1" s="154" t="s">
        <v>80</v>
      </c>
      <c r="I1" s="154"/>
      <c r="J1" s="154"/>
      <c r="K1" s="154"/>
      <c r="L1" s="154"/>
      <c r="M1" s="154"/>
    </row>
    <row r="2" spans="1:13" ht="13.5" customHeight="1">
      <c r="A2" s="2"/>
      <c r="B2"/>
      <c r="C2"/>
      <c r="D2"/>
      <c r="E2"/>
      <c r="F2"/>
      <c r="G2"/>
      <c r="H2"/>
      <c r="I2"/>
      <c r="J2"/>
      <c r="K2"/>
      <c r="L2"/>
      <c r="M2"/>
    </row>
    <row r="3" spans="1:13" ht="15.75" customHeight="1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8.75" customHeight="1">
      <c r="A5" s="3"/>
      <c r="B5"/>
      <c r="C5"/>
      <c r="D5"/>
      <c r="E5"/>
      <c r="F5"/>
      <c r="G5"/>
      <c r="H5"/>
      <c r="I5"/>
      <c r="J5"/>
      <c r="K5"/>
      <c r="L5"/>
      <c r="M5"/>
    </row>
    <row r="6" spans="1:13" ht="22.5" customHeight="1">
      <c r="A6" s="138" t="s">
        <v>11</v>
      </c>
      <c r="B6" s="138" t="s">
        <v>15</v>
      </c>
      <c r="C6" s="138" t="s">
        <v>16</v>
      </c>
      <c r="D6" s="138"/>
      <c r="E6" s="155" t="s">
        <v>17</v>
      </c>
      <c r="F6" s="138" t="s">
        <v>30</v>
      </c>
      <c r="G6" s="138" t="s">
        <v>31</v>
      </c>
      <c r="H6" s="139" t="s">
        <v>2</v>
      </c>
      <c r="I6" s="140"/>
      <c r="J6" s="140"/>
      <c r="K6" s="140"/>
      <c r="L6" s="141"/>
      <c r="M6" s="138" t="s">
        <v>18</v>
      </c>
    </row>
    <row r="7" spans="1:13" ht="1.5" customHeight="1">
      <c r="A7" s="138"/>
      <c r="B7" s="138"/>
      <c r="C7" s="138"/>
      <c r="D7" s="138"/>
      <c r="E7" s="156"/>
      <c r="F7" s="138"/>
      <c r="G7" s="138"/>
      <c r="H7" s="142"/>
      <c r="I7" s="143"/>
      <c r="J7" s="143"/>
      <c r="K7" s="143"/>
      <c r="L7" s="144"/>
      <c r="M7" s="138"/>
    </row>
    <row r="8" spans="1:13" ht="14.25" customHeight="1">
      <c r="A8" s="138"/>
      <c r="B8" s="138"/>
      <c r="C8" s="138"/>
      <c r="D8" s="138"/>
      <c r="E8" s="156"/>
      <c r="F8" s="138"/>
      <c r="G8" s="138"/>
      <c r="H8" s="145"/>
      <c r="I8" s="146"/>
      <c r="J8" s="146"/>
      <c r="K8" s="146"/>
      <c r="L8" s="147"/>
      <c r="M8" s="138"/>
    </row>
    <row r="9" spans="1:13">
      <c r="A9" s="138"/>
      <c r="B9" s="138"/>
      <c r="C9" s="138" t="s">
        <v>32</v>
      </c>
      <c r="D9" s="138" t="s">
        <v>19</v>
      </c>
      <c r="E9" s="156"/>
      <c r="F9" s="138"/>
      <c r="G9" s="138"/>
      <c r="H9" s="138">
        <v>2020</v>
      </c>
      <c r="I9" s="138">
        <v>2021</v>
      </c>
      <c r="J9" s="138">
        <v>2022</v>
      </c>
      <c r="K9" s="138">
        <v>2023</v>
      </c>
      <c r="L9" s="138">
        <v>2024</v>
      </c>
      <c r="M9" s="138"/>
    </row>
    <row r="10" spans="1:13" ht="18.600000000000001" customHeight="1">
      <c r="A10" s="138"/>
      <c r="B10" s="138"/>
      <c r="C10" s="138"/>
      <c r="D10" s="138"/>
      <c r="E10" s="157"/>
      <c r="F10" s="138"/>
      <c r="G10" s="138"/>
      <c r="H10" s="138"/>
      <c r="I10" s="138"/>
      <c r="J10" s="138"/>
      <c r="K10" s="138"/>
      <c r="L10" s="138"/>
      <c r="M10" s="138"/>
    </row>
    <row r="11" spans="1:13" ht="24.6" customHeight="1">
      <c r="A11" s="148" t="s">
        <v>3</v>
      </c>
      <c r="B11" s="151" t="s">
        <v>8</v>
      </c>
      <c r="C11" s="36" t="s">
        <v>86</v>
      </c>
      <c r="D11" s="36" t="s">
        <v>86</v>
      </c>
      <c r="E11" s="36">
        <v>2020</v>
      </c>
      <c r="F11" s="45" t="s">
        <v>5</v>
      </c>
      <c r="G11" s="37">
        <f>SUM(H11:L11)</f>
        <v>1621.7427600000001</v>
      </c>
      <c r="H11" s="37">
        <f>SUM(H12:H13)</f>
        <v>300</v>
      </c>
      <c r="I11" s="37">
        <f t="shared" ref="I11:L11" si="0">SUM(I12:I13)</f>
        <v>421.74275999999998</v>
      </c>
      <c r="J11" s="37">
        <f t="shared" si="0"/>
        <v>300</v>
      </c>
      <c r="K11" s="37">
        <f t="shared" si="0"/>
        <v>300</v>
      </c>
      <c r="L11" s="37">
        <f t="shared" si="0"/>
        <v>300</v>
      </c>
      <c r="M11" s="148" t="s">
        <v>21</v>
      </c>
    </row>
    <row r="12" spans="1:13" ht="16.899999999999999" customHeight="1">
      <c r="A12" s="149"/>
      <c r="B12" s="152"/>
      <c r="C12" s="36" t="s">
        <v>86</v>
      </c>
      <c r="D12" s="36" t="s">
        <v>86</v>
      </c>
      <c r="E12" s="36">
        <v>2021</v>
      </c>
      <c r="F12" s="45" t="s">
        <v>7</v>
      </c>
      <c r="G12" s="37">
        <f t="shared" ref="G12:G68" si="1">SUM(H12:L12)</f>
        <v>0</v>
      </c>
      <c r="H12" s="37">
        <f>H17+H27</f>
        <v>0</v>
      </c>
      <c r="I12" s="37">
        <f t="shared" ref="I12:L13" si="2">I17+I27</f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149"/>
    </row>
    <row r="13" spans="1:13" ht="16.899999999999999" customHeight="1">
      <c r="A13" s="149"/>
      <c r="B13" s="152"/>
      <c r="C13" s="36" t="s">
        <v>86</v>
      </c>
      <c r="D13" s="36" t="s">
        <v>86</v>
      </c>
      <c r="E13" s="36">
        <v>2022</v>
      </c>
      <c r="F13" s="45" t="s">
        <v>6</v>
      </c>
      <c r="G13" s="37">
        <f t="shared" si="1"/>
        <v>1621.7427600000001</v>
      </c>
      <c r="H13" s="37">
        <f>H18+H28</f>
        <v>300</v>
      </c>
      <c r="I13" s="37">
        <f t="shared" si="2"/>
        <v>421.74275999999998</v>
      </c>
      <c r="J13" s="37">
        <f t="shared" si="2"/>
        <v>300</v>
      </c>
      <c r="K13" s="37">
        <f t="shared" si="2"/>
        <v>300</v>
      </c>
      <c r="L13" s="37">
        <f t="shared" si="2"/>
        <v>300</v>
      </c>
      <c r="M13" s="149"/>
    </row>
    <row r="14" spans="1:13" ht="16.899999999999999" customHeight="1">
      <c r="A14" s="149"/>
      <c r="B14" s="152"/>
      <c r="C14" s="36" t="s">
        <v>86</v>
      </c>
      <c r="D14" s="36" t="s">
        <v>86</v>
      </c>
      <c r="E14" s="36">
        <v>2023</v>
      </c>
      <c r="F14" s="117"/>
      <c r="G14" s="118"/>
      <c r="H14" s="118"/>
      <c r="I14" s="118"/>
      <c r="J14" s="118"/>
      <c r="K14" s="118"/>
      <c r="L14" s="119"/>
      <c r="M14" s="149"/>
    </row>
    <row r="15" spans="1:13" ht="16.899999999999999" customHeight="1">
      <c r="A15" s="150"/>
      <c r="B15" s="153"/>
      <c r="C15" s="36" t="s">
        <v>86</v>
      </c>
      <c r="D15" s="36" t="s">
        <v>86</v>
      </c>
      <c r="E15" s="36">
        <v>2024</v>
      </c>
      <c r="F15" s="120"/>
      <c r="G15" s="121"/>
      <c r="H15" s="121"/>
      <c r="I15" s="121"/>
      <c r="J15" s="121"/>
      <c r="K15" s="121"/>
      <c r="L15" s="122"/>
      <c r="M15" s="150"/>
    </row>
    <row r="16" spans="1:13" ht="21.6" customHeight="1">
      <c r="A16" s="123" t="s">
        <v>13</v>
      </c>
      <c r="B16" s="135" t="s">
        <v>33</v>
      </c>
      <c r="C16" s="39" t="s">
        <v>86</v>
      </c>
      <c r="D16" s="39" t="s">
        <v>86</v>
      </c>
      <c r="E16" s="40" t="s">
        <v>86</v>
      </c>
      <c r="F16" s="40" t="s">
        <v>5</v>
      </c>
      <c r="G16" s="35">
        <f t="shared" si="1"/>
        <v>999.89775999999995</v>
      </c>
      <c r="H16" s="35">
        <f>SUM(H17:H18)</f>
        <v>244.7</v>
      </c>
      <c r="I16" s="35">
        <f t="shared" ref="I16:L16" si="3">SUM(I17:I18)</f>
        <v>305.19775999999996</v>
      </c>
      <c r="J16" s="35">
        <f t="shared" si="3"/>
        <v>150</v>
      </c>
      <c r="K16" s="35">
        <f t="shared" si="3"/>
        <v>150</v>
      </c>
      <c r="L16" s="35">
        <f t="shared" si="3"/>
        <v>150</v>
      </c>
      <c r="M16" s="89" t="s">
        <v>21</v>
      </c>
    </row>
    <row r="17" spans="1:13" ht="18.600000000000001" customHeight="1">
      <c r="A17" s="124"/>
      <c r="B17" s="136"/>
      <c r="C17" s="39" t="s">
        <v>86</v>
      </c>
      <c r="D17" s="39" t="s">
        <v>86</v>
      </c>
      <c r="E17" s="40" t="s">
        <v>86</v>
      </c>
      <c r="F17" s="40" t="s">
        <v>7</v>
      </c>
      <c r="G17" s="35">
        <f t="shared" si="1"/>
        <v>0</v>
      </c>
      <c r="H17" s="35">
        <f>H22</f>
        <v>0</v>
      </c>
      <c r="I17" s="35">
        <f t="shared" ref="I17:K18" si="4">I22</f>
        <v>0</v>
      </c>
      <c r="J17" s="35">
        <f t="shared" si="4"/>
        <v>0</v>
      </c>
      <c r="K17" s="35">
        <f t="shared" si="4"/>
        <v>0</v>
      </c>
      <c r="L17" s="35">
        <f t="shared" ref="L17:L18" si="5">L22</f>
        <v>0</v>
      </c>
      <c r="M17" s="90"/>
    </row>
    <row r="18" spans="1:13" ht="18.600000000000001" customHeight="1">
      <c r="A18" s="124"/>
      <c r="B18" s="136"/>
      <c r="C18" s="39" t="s">
        <v>86</v>
      </c>
      <c r="D18" s="39" t="s">
        <v>86</v>
      </c>
      <c r="E18" s="40" t="s">
        <v>86</v>
      </c>
      <c r="F18" s="40" t="s">
        <v>6</v>
      </c>
      <c r="G18" s="35">
        <f t="shared" si="1"/>
        <v>999.89775999999995</v>
      </c>
      <c r="H18" s="35">
        <f>H23</f>
        <v>244.7</v>
      </c>
      <c r="I18" s="35">
        <f t="shared" si="4"/>
        <v>305.19775999999996</v>
      </c>
      <c r="J18" s="35">
        <f t="shared" si="4"/>
        <v>150</v>
      </c>
      <c r="K18" s="35">
        <f t="shared" si="4"/>
        <v>150</v>
      </c>
      <c r="L18" s="35">
        <f t="shared" si="5"/>
        <v>150</v>
      </c>
      <c r="M18" s="90"/>
    </row>
    <row r="19" spans="1:13" ht="18.600000000000001" customHeight="1">
      <c r="A19" s="124"/>
      <c r="B19" s="136"/>
      <c r="C19" s="39" t="s">
        <v>86</v>
      </c>
      <c r="D19" s="39" t="s">
        <v>86</v>
      </c>
      <c r="E19" s="40" t="s">
        <v>86</v>
      </c>
      <c r="F19" s="93"/>
      <c r="G19" s="94"/>
      <c r="H19" s="94"/>
      <c r="I19" s="94"/>
      <c r="J19" s="94"/>
      <c r="K19" s="94"/>
      <c r="L19" s="95"/>
      <c r="M19" s="90"/>
    </row>
    <row r="20" spans="1:13" ht="18.600000000000001" customHeight="1">
      <c r="A20" s="125"/>
      <c r="B20" s="137"/>
      <c r="C20" s="39" t="s">
        <v>86</v>
      </c>
      <c r="D20" s="39" t="s">
        <v>86</v>
      </c>
      <c r="E20" s="40" t="s">
        <v>86</v>
      </c>
      <c r="F20" s="96"/>
      <c r="G20" s="97"/>
      <c r="H20" s="97"/>
      <c r="I20" s="97"/>
      <c r="J20" s="97"/>
      <c r="K20" s="97"/>
      <c r="L20" s="98"/>
      <c r="M20" s="91"/>
    </row>
    <row r="21" spans="1:13" ht="24.6" customHeight="1">
      <c r="A21" s="111" t="s">
        <v>34</v>
      </c>
      <c r="B21" s="132" t="s">
        <v>22</v>
      </c>
      <c r="C21" s="19" t="s">
        <v>20</v>
      </c>
      <c r="D21" s="19" t="s">
        <v>41</v>
      </c>
      <c r="E21" s="20">
        <v>2020</v>
      </c>
      <c r="F21" s="46" t="s">
        <v>5</v>
      </c>
      <c r="G21" s="34">
        <f t="shared" si="1"/>
        <v>999.89775999999995</v>
      </c>
      <c r="H21" s="34">
        <f>SUM(H22:H23)</f>
        <v>244.7</v>
      </c>
      <c r="I21" s="34">
        <f t="shared" ref="I21:L21" si="6">SUM(I22:I23)</f>
        <v>305.19775999999996</v>
      </c>
      <c r="J21" s="34">
        <f t="shared" si="6"/>
        <v>150</v>
      </c>
      <c r="K21" s="34">
        <f t="shared" si="6"/>
        <v>150</v>
      </c>
      <c r="L21" s="34">
        <f t="shared" si="6"/>
        <v>150</v>
      </c>
      <c r="M21" s="99" t="s">
        <v>21</v>
      </c>
    </row>
    <row r="22" spans="1:13" ht="17.45" customHeight="1">
      <c r="A22" s="112"/>
      <c r="B22" s="133"/>
      <c r="C22" s="12" t="s">
        <v>20</v>
      </c>
      <c r="D22" s="19" t="s">
        <v>105</v>
      </c>
      <c r="E22" s="11">
        <v>2021</v>
      </c>
      <c r="F22" s="46" t="s">
        <v>7</v>
      </c>
      <c r="G22" s="34">
        <f t="shared" si="1"/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100"/>
    </row>
    <row r="23" spans="1:13" ht="17.45" customHeight="1">
      <c r="A23" s="112"/>
      <c r="B23" s="133"/>
      <c r="C23" s="12" t="s">
        <v>20</v>
      </c>
      <c r="D23" s="12">
        <v>8</v>
      </c>
      <c r="E23" s="11">
        <v>2022</v>
      </c>
      <c r="F23" s="46" t="s">
        <v>6</v>
      </c>
      <c r="G23" s="34">
        <f t="shared" si="1"/>
        <v>999.89775999999995</v>
      </c>
      <c r="H23" s="47">
        <v>244.7</v>
      </c>
      <c r="I23" s="47">
        <f>273.686+31.51176</f>
        <v>305.19775999999996</v>
      </c>
      <c r="J23" s="47">
        <v>150</v>
      </c>
      <c r="K23" s="47">
        <v>150</v>
      </c>
      <c r="L23" s="47">
        <v>150</v>
      </c>
      <c r="M23" s="100"/>
    </row>
    <row r="24" spans="1:13" ht="17.45" customHeight="1">
      <c r="A24" s="112"/>
      <c r="B24" s="133"/>
      <c r="C24" s="12" t="s">
        <v>20</v>
      </c>
      <c r="D24" s="12">
        <v>8</v>
      </c>
      <c r="E24" s="11">
        <v>2023</v>
      </c>
      <c r="F24" s="76"/>
      <c r="G24" s="77"/>
      <c r="H24" s="77"/>
      <c r="I24" s="77"/>
      <c r="J24" s="77"/>
      <c r="K24" s="77"/>
      <c r="L24" s="78"/>
      <c r="M24" s="100"/>
    </row>
    <row r="25" spans="1:13" ht="17.45" customHeight="1">
      <c r="A25" s="113"/>
      <c r="B25" s="134"/>
      <c r="C25" s="19" t="s">
        <v>20</v>
      </c>
      <c r="D25" s="48" t="s">
        <v>91</v>
      </c>
      <c r="E25" s="20">
        <v>2024</v>
      </c>
      <c r="F25" s="79"/>
      <c r="G25" s="80"/>
      <c r="H25" s="80"/>
      <c r="I25" s="80"/>
      <c r="J25" s="80"/>
      <c r="K25" s="80"/>
      <c r="L25" s="81"/>
      <c r="M25" s="101"/>
    </row>
    <row r="26" spans="1:13" ht="22.5" customHeight="1">
      <c r="A26" s="123" t="s">
        <v>35</v>
      </c>
      <c r="B26" s="126" t="s">
        <v>77</v>
      </c>
      <c r="C26" s="39" t="s">
        <v>86</v>
      </c>
      <c r="D26" s="39" t="s">
        <v>86</v>
      </c>
      <c r="E26" s="40" t="s">
        <v>86</v>
      </c>
      <c r="F26" s="40" t="s">
        <v>5</v>
      </c>
      <c r="G26" s="35">
        <f t="shared" si="1"/>
        <v>621.84500000000003</v>
      </c>
      <c r="H26" s="35">
        <f>SUM(H27:H28)</f>
        <v>55.3</v>
      </c>
      <c r="I26" s="35">
        <f t="shared" ref="I26:L26" si="7">SUM(I27:I28)</f>
        <v>116.545</v>
      </c>
      <c r="J26" s="35">
        <f t="shared" si="7"/>
        <v>150</v>
      </c>
      <c r="K26" s="35">
        <f t="shared" si="7"/>
        <v>150</v>
      </c>
      <c r="L26" s="35">
        <f t="shared" si="7"/>
        <v>150</v>
      </c>
      <c r="M26" s="129" t="s">
        <v>21</v>
      </c>
    </row>
    <row r="27" spans="1:13" ht="15" customHeight="1">
      <c r="A27" s="124"/>
      <c r="B27" s="127"/>
      <c r="C27" s="39" t="s">
        <v>86</v>
      </c>
      <c r="D27" s="39" t="s">
        <v>86</v>
      </c>
      <c r="E27" s="40" t="s">
        <v>86</v>
      </c>
      <c r="F27" s="40" t="s">
        <v>7</v>
      </c>
      <c r="G27" s="35">
        <f t="shared" si="1"/>
        <v>0</v>
      </c>
      <c r="H27" s="35">
        <f>H32</f>
        <v>0</v>
      </c>
      <c r="I27" s="35">
        <f t="shared" ref="I27:L28" si="8">I32</f>
        <v>0</v>
      </c>
      <c r="J27" s="35">
        <f t="shared" si="8"/>
        <v>0</v>
      </c>
      <c r="K27" s="35">
        <f t="shared" si="8"/>
        <v>0</v>
      </c>
      <c r="L27" s="35">
        <f t="shared" si="8"/>
        <v>0</v>
      </c>
      <c r="M27" s="130"/>
    </row>
    <row r="28" spans="1:13" ht="15" customHeight="1">
      <c r="A28" s="124"/>
      <c r="B28" s="127"/>
      <c r="C28" s="39" t="s">
        <v>86</v>
      </c>
      <c r="D28" s="39" t="s">
        <v>86</v>
      </c>
      <c r="E28" s="40" t="s">
        <v>86</v>
      </c>
      <c r="F28" s="40" t="s">
        <v>6</v>
      </c>
      <c r="G28" s="35">
        <f t="shared" si="1"/>
        <v>621.84500000000003</v>
      </c>
      <c r="H28" s="35">
        <f>H33</f>
        <v>55.3</v>
      </c>
      <c r="I28" s="35">
        <f t="shared" si="8"/>
        <v>116.545</v>
      </c>
      <c r="J28" s="35">
        <f t="shared" si="8"/>
        <v>150</v>
      </c>
      <c r="K28" s="35">
        <f t="shared" si="8"/>
        <v>150</v>
      </c>
      <c r="L28" s="35">
        <f t="shared" si="8"/>
        <v>150</v>
      </c>
      <c r="M28" s="130"/>
    </row>
    <row r="29" spans="1:13" ht="15" customHeight="1">
      <c r="A29" s="124"/>
      <c r="B29" s="127"/>
      <c r="C29" s="39" t="s">
        <v>86</v>
      </c>
      <c r="D29" s="39" t="s">
        <v>86</v>
      </c>
      <c r="E29" s="40" t="s">
        <v>86</v>
      </c>
      <c r="F29" s="93"/>
      <c r="G29" s="94"/>
      <c r="H29" s="94"/>
      <c r="I29" s="94"/>
      <c r="J29" s="94"/>
      <c r="K29" s="94"/>
      <c r="L29" s="95"/>
      <c r="M29" s="130"/>
    </row>
    <row r="30" spans="1:13" ht="15" customHeight="1">
      <c r="A30" s="125"/>
      <c r="B30" s="128"/>
      <c r="C30" s="39" t="s">
        <v>86</v>
      </c>
      <c r="D30" s="39" t="s">
        <v>86</v>
      </c>
      <c r="E30" s="40" t="s">
        <v>86</v>
      </c>
      <c r="F30" s="96"/>
      <c r="G30" s="97"/>
      <c r="H30" s="97"/>
      <c r="I30" s="97"/>
      <c r="J30" s="97"/>
      <c r="K30" s="97"/>
      <c r="L30" s="98"/>
      <c r="M30" s="131"/>
    </row>
    <row r="31" spans="1:13" ht="21.75" customHeight="1">
      <c r="A31" s="111" t="s">
        <v>42</v>
      </c>
      <c r="B31" s="114" t="s">
        <v>92</v>
      </c>
      <c r="C31" s="12" t="s">
        <v>20</v>
      </c>
      <c r="D31" s="12">
        <v>36</v>
      </c>
      <c r="E31" s="11">
        <v>2020</v>
      </c>
      <c r="F31" s="46" t="s">
        <v>5</v>
      </c>
      <c r="G31" s="34">
        <f t="shared" si="1"/>
        <v>621.84500000000003</v>
      </c>
      <c r="H31" s="34">
        <f>SUM(H32:H33)</f>
        <v>55.3</v>
      </c>
      <c r="I31" s="34">
        <f t="shared" ref="I31:L31" si="9">SUM(I32:I33)</f>
        <v>116.545</v>
      </c>
      <c r="J31" s="34">
        <f t="shared" si="9"/>
        <v>150</v>
      </c>
      <c r="K31" s="34">
        <f t="shared" si="9"/>
        <v>150</v>
      </c>
      <c r="L31" s="34">
        <f t="shared" si="9"/>
        <v>150</v>
      </c>
      <c r="M31" s="99" t="s">
        <v>21</v>
      </c>
    </row>
    <row r="32" spans="1:13" ht="13.9" customHeight="1">
      <c r="A32" s="112"/>
      <c r="B32" s="115"/>
      <c r="C32" s="12" t="s">
        <v>20</v>
      </c>
      <c r="D32" s="19" t="s">
        <v>108</v>
      </c>
      <c r="E32" s="11">
        <v>2021</v>
      </c>
      <c r="F32" s="46" t="s">
        <v>7</v>
      </c>
      <c r="G32" s="34">
        <f t="shared" si="1"/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100"/>
    </row>
    <row r="33" spans="1:13" ht="13.9" customHeight="1">
      <c r="A33" s="112"/>
      <c r="B33" s="115"/>
      <c r="C33" s="12" t="s">
        <v>20</v>
      </c>
      <c r="D33" s="12">
        <v>20</v>
      </c>
      <c r="E33" s="11">
        <v>2022</v>
      </c>
      <c r="F33" s="46" t="s">
        <v>6</v>
      </c>
      <c r="G33" s="34">
        <f t="shared" si="1"/>
        <v>621.84500000000003</v>
      </c>
      <c r="H33" s="47">
        <v>55.3</v>
      </c>
      <c r="I33" s="47">
        <f>148.05676-31.51176</f>
        <v>116.545</v>
      </c>
      <c r="J33" s="47">
        <v>150</v>
      </c>
      <c r="K33" s="47">
        <v>150</v>
      </c>
      <c r="L33" s="47">
        <v>150</v>
      </c>
      <c r="M33" s="100"/>
    </row>
    <row r="34" spans="1:13" ht="13.9" customHeight="1">
      <c r="A34" s="112"/>
      <c r="B34" s="115"/>
      <c r="C34" s="19" t="s">
        <v>20</v>
      </c>
      <c r="D34" s="19">
        <v>20</v>
      </c>
      <c r="E34" s="20">
        <v>2023</v>
      </c>
      <c r="F34" s="76"/>
      <c r="G34" s="77"/>
      <c r="H34" s="77"/>
      <c r="I34" s="77"/>
      <c r="J34" s="77"/>
      <c r="K34" s="77"/>
      <c r="L34" s="78"/>
      <c r="M34" s="100"/>
    </row>
    <row r="35" spans="1:13" ht="13.9" customHeight="1">
      <c r="A35" s="113"/>
      <c r="B35" s="116"/>
      <c r="C35" s="19" t="s">
        <v>20</v>
      </c>
      <c r="D35" s="48" t="s">
        <v>71</v>
      </c>
      <c r="E35" s="20">
        <v>2024</v>
      </c>
      <c r="F35" s="79"/>
      <c r="G35" s="80"/>
      <c r="H35" s="80"/>
      <c r="I35" s="80"/>
      <c r="J35" s="80"/>
      <c r="K35" s="80"/>
      <c r="L35" s="81"/>
      <c r="M35" s="101"/>
    </row>
    <row r="36" spans="1:13" s="6" customFormat="1" ht="18.75" customHeight="1">
      <c r="A36" s="102" t="s">
        <v>23</v>
      </c>
      <c r="B36" s="105" t="s">
        <v>75</v>
      </c>
      <c r="C36" s="42" t="s">
        <v>86</v>
      </c>
      <c r="D36" s="43" t="s">
        <v>86</v>
      </c>
      <c r="E36" s="36">
        <v>2020</v>
      </c>
      <c r="F36" s="45" t="s">
        <v>5</v>
      </c>
      <c r="G36" s="37">
        <f t="shared" si="1"/>
        <v>1224.98</v>
      </c>
      <c r="H36" s="37">
        <f>SUM(H37:H38)</f>
        <v>400</v>
      </c>
      <c r="I36" s="37">
        <f t="shared" ref="I36:L36" si="10">SUM(I37:I38)</f>
        <v>464.98</v>
      </c>
      <c r="J36" s="37">
        <f t="shared" si="10"/>
        <v>120</v>
      </c>
      <c r="K36" s="37">
        <f t="shared" si="10"/>
        <v>120</v>
      </c>
      <c r="L36" s="37">
        <f t="shared" si="10"/>
        <v>120</v>
      </c>
      <c r="M36" s="108" t="s">
        <v>21</v>
      </c>
    </row>
    <row r="37" spans="1:13" s="6" customFormat="1" ht="15" customHeight="1">
      <c r="A37" s="103"/>
      <c r="B37" s="106"/>
      <c r="C37" s="43" t="s">
        <v>86</v>
      </c>
      <c r="D37" s="43" t="s">
        <v>86</v>
      </c>
      <c r="E37" s="36">
        <v>2021</v>
      </c>
      <c r="F37" s="45" t="s">
        <v>7</v>
      </c>
      <c r="G37" s="37">
        <f t="shared" si="1"/>
        <v>0</v>
      </c>
      <c r="H37" s="37">
        <f>H42+H62</f>
        <v>0</v>
      </c>
      <c r="I37" s="37">
        <f t="shared" ref="I37:L38" si="11">I42+I62</f>
        <v>0</v>
      </c>
      <c r="J37" s="37">
        <f t="shared" si="11"/>
        <v>0</v>
      </c>
      <c r="K37" s="37">
        <f t="shared" si="11"/>
        <v>0</v>
      </c>
      <c r="L37" s="37">
        <f t="shared" si="11"/>
        <v>0</v>
      </c>
      <c r="M37" s="109"/>
    </row>
    <row r="38" spans="1:13" s="6" customFormat="1" ht="17.25" customHeight="1">
      <c r="A38" s="103"/>
      <c r="B38" s="106"/>
      <c r="C38" s="43" t="s">
        <v>86</v>
      </c>
      <c r="D38" s="43" t="s">
        <v>86</v>
      </c>
      <c r="E38" s="36">
        <v>2022</v>
      </c>
      <c r="F38" s="45" t="s">
        <v>6</v>
      </c>
      <c r="G38" s="37">
        <f t="shared" si="1"/>
        <v>1224.98</v>
      </c>
      <c r="H38" s="37">
        <f>H43+H63</f>
        <v>400</v>
      </c>
      <c r="I38" s="37">
        <f t="shared" si="11"/>
        <v>464.98</v>
      </c>
      <c r="J38" s="37">
        <f t="shared" si="11"/>
        <v>120</v>
      </c>
      <c r="K38" s="37">
        <f t="shared" si="11"/>
        <v>120</v>
      </c>
      <c r="L38" s="37">
        <f t="shared" si="11"/>
        <v>120</v>
      </c>
      <c r="M38" s="109"/>
    </row>
    <row r="39" spans="1:13" s="6" customFormat="1">
      <c r="A39" s="103"/>
      <c r="B39" s="106"/>
      <c r="C39" s="43" t="s">
        <v>86</v>
      </c>
      <c r="D39" s="43" t="s">
        <v>86</v>
      </c>
      <c r="E39" s="36">
        <v>2023</v>
      </c>
      <c r="F39" s="117"/>
      <c r="G39" s="118"/>
      <c r="H39" s="118"/>
      <c r="I39" s="118"/>
      <c r="J39" s="118"/>
      <c r="K39" s="118"/>
      <c r="L39" s="119"/>
      <c r="M39" s="109"/>
    </row>
    <row r="40" spans="1:13" s="6" customFormat="1">
      <c r="A40" s="104"/>
      <c r="B40" s="107"/>
      <c r="C40" s="44" t="s">
        <v>86</v>
      </c>
      <c r="D40" s="42" t="s">
        <v>86</v>
      </c>
      <c r="E40" s="36">
        <v>2024</v>
      </c>
      <c r="F40" s="120"/>
      <c r="G40" s="121"/>
      <c r="H40" s="121"/>
      <c r="I40" s="121"/>
      <c r="J40" s="121"/>
      <c r="K40" s="121"/>
      <c r="L40" s="122"/>
      <c r="M40" s="110"/>
    </row>
    <row r="41" spans="1:13" ht="22.15" customHeight="1">
      <c r="A41" s="83" t="s">
        <v>43</v>
      </c>
      <c r="B41" s="86" t="s">
        <v>76</v>
      </c>
      <c r="C41" s="39" t="s">
        <v>86</v>
      </c>
      <c r="D41" s="39" t="s">
        <v>86</v>
      </c>
      <c r="E41" s="40" t="s">
        <v>86</v>
      </c>
      <c r="F41" s="40" t="s">
        <v>5</v>
      </c>
      <c r="G41" s="35">
        <f t="shared" si="1"/>
        <v>904.98</v>
      </c>
      <c r="H41" s="35">
        <f>SUM(H42:H43)</f>
        <v>320</v>
      </c>
      <c r="I41" s="35">
        <f t="shared" ref="I41:L41" si="12">SUM(I42:I43)</f>
        <v>404.98</v>
      </c>
      <c r="J41" s="35">
        <f t="shared" si="12"/>
        <v>60</v>
      </c>
      <c r="K41" s="35">
        <f t="shared" si="12"/>
        <v>60</v>
      </c>
      <c r="L41" s="35">
        <f t="shared" si="12"/>
        <v>60</v>
      </c>
      <c r="M41" s="89" t="s">
        <v>21</v>
      </c>
    </row>
    <row r="42" spans="1:13" ht="18" customHeight="1">
      <c r="A42" s="84"/>
      <c r="B42" s="87"/>
      <c r="C42" s="39" t="s">
        <v>86</v>
      </c>
      <c r="D42" s="39" t="s">
        <v>86</v>
      </c>
      <c r="E42" s="40" t="s">
        <v>86</v>
      </c>
      <c r="F42" s="40" t="s">
        <v>7</v>
      </c>
      <c r="G42" s="35">
        <f t="shared" si="1"/>
        <v>0</v>
      </c>
      <c r="H42" s="35">
        <f>H47+H52+H57</f>
        <v>0</v>
      </c>
      <c r="I42" s="35">
        <f t="shared" ref="I42:K43" si="13">I47+I52+I57</f>
        <v>0</v>
      </c>
      <c r="J42" s="35">
        <f t="shared" si="13"/>
        <v>0</v>
      </c>
      <c r="K42" s="35">
        <f t="shared" si="13"/>
        <v>0</v>
      </c>
      <c r="L42" s="35">
        <f t="shared" ref="L42:L43" si="14">L47+L52+L57</f>
        <v>0</v>
      </c>
      <c r="M42" s="90"/>
    </row>
    <row r="43" spans="1:13">
      <c r="A43" s="84"/>
      <c r="B43" s="87"/>
      <c r="C43" s="39" t="s">
        <v>86</v>
      </c>
      <c r="D43" s="39" t="s">
        <v>86</v>
      </c>
      <c r="E43" s="40" t="s">
        <v>86</v>
      </c>
      <c r="F43" s="40" t="s">
        <v>6</v>
      </c>
      <c r="G43" s="35">
        <f t="shared" si="1"/>
        <v>904.98</v>
      </c>
      <c r="H43" s="35">
        <f>H48+H53+H58</f>
        <v>320</v>
      </c>
      <c r="I43" s="35">
        <f t="shared" si="13"/>
        <v>404.98</v>
      </c>
      <c r="J43" s="35">
        <f t="shared" si="13"/>
        <v>60</v>
      </c>
      <c r="K43" s="35">
        <f t="shared" si="13"/>
        <v>60</v>
      </c>
      <c r="L43" s="35">
        <f t="shared" si="14"/>
        <v>60</v>
      </c>
      <c r="M43" s="90"/>
    </row>
    <row r="44" spans="1:13">
      <c r="A44" s="84"/>
      <c r="B44" s="87"/>
      <c r="C44" s="39" t="s">
        <v>86</v>
      </c>
      <c r="D44" s="39" t="s">
        <v>86</v>
      </c>
      <c r="E44" s="40" t="s">
        <v>86</v>
      </c>
      <c r="F44" s="93"/>
      <c r="G44" s="94"/>
      <c r="H44" s="94"/>
      <c r="I44" s="94"/>
      <c r="J44" s="94"/>
      <c r="K44" s="94"/>
      <c r="L44" s="95"/>
      <c r="M44" s="90"/>
    </row>
    <row r="45" spans="1:13">
      <c r="A45" s="85"/>
      <c r="B45" s="88"/>
      <c r="C45" s="41" t="s">
        <v>86</v>
      </c>
      <c r="D45" s="39" t="s">
        <v>86</v>
      </c>
      <c r="E45" s="40" t="s">
        <v>86</v>
      </c>
      <c r="F45" s="96"/>
      <c r="G45" s="97"/>
      <c r="H45" s="97"/>
      <c r="I45" s="97"/>
      <c r="J45" s="97"/>
      <c r="K45" s="97"/>
      <c r="L45" s="98"/>
      <c r="M45" s="90"/>
    </row>
    <row r="46" spans="1:13" ht="24.6" customHeight="1">
      <c r="A46" s="69" t="s">
        <v>44</v>
      </c>
      <c r="B46" s="71" t="s">
        <v>24</v>
      </c>
      <c r="C46" s="12" t="s">
        <v>20</v>
      </c>
      <c r="D46" s="12">
        <v>3</v>
      </c>
      <c r="E46" s="11">
        <v>2020</v>
      </c>
      <c r="F46" s="46" t="s">
        <v>5</v>
      </c>
      <c r="G46" s="34">
        <f t="shared" si="1"/>
        <v>474.98</v>
      </c>
      <c r="H46" s="34">
        <f>SUM(H47:H48)</f>
        <v>120</v>
      </c>
      <c r="I46" s="34">
        <f t="shared" ref="I46:L46" si="15">SUM(I47:I48)</f>
        <v>204.98</v>
      </c>
      <c r="J46" s="34">
        <f t="shared" si="15"/>
        <v>50</v>
      </c>
      <c r="K46" s="34">
        <f t="shared" si="15"/>
        <v>50</v>
      </c>
      <c r="L46" s="34">
        <f t="shared" si="15"/>
        <v>50</v>
      </c>
      <c r="M46" s="66" t="s">
        <v>21</v>
      </c>
    </row>
    <row r="47" spans="1:13" ht="18.600000000000001" customHeight="1">
      <c r="A47" s="70"/>
      <c r="B47" s="72"/>
      <c r="C47" s="12" t="s">
        <v>20</v>
      </c>
      <c r="D47" s="12">
        <v>5</v>
      </c>
      <c r="E47" s="11">
        <v>2021</v>
      </c>
      <c r="F47" s="46" t="s">
        <v>7</v>
      </c>
      <c r="G47" s="34">
        <f t="shared" si="1"/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67"/>
    </row>
    <row r="48" spans="1:13" ht="18.600000000000001" customHeight="1">
      <c r="A48" s="70"/>
      <c r="B48" s="72"/>
      <c r="C48" s="12" t="s">
        <v>20</v>
      </c>
      <c r="D48" s="12">
        <v>5</v>
      </c>
      <c r="E48" s="11">
        <v>2022</v>
      </c>
      <c r="F48" s="46" t="s">
        <v>6</v>
      </c>
      <c r="G48" s="34">
        <f t="shared" si="1"/>
        <v>474.98</v>
      </c>
      <c r="H48" s="47">
        <v>120</v>
      </c>
      <c r="I48" s="47">
        <v>204.98</v>
      </c>
      <c r="J48" s="47">
        <v>50</v>
      </c>
      <c r="K48" s="47">
        <v>50</v>
      </c>
      <c r="L48" s="47">
        <v>50</v>
      </c>
      <c r="M48" s="67"/>
    </row>
    <row r="49" spans="1:13" ht="18.600000000000001" customHeight="1">
      <c r="A49" s="70"/>
      <c r="B49" s="72"/>
      <c r="C49" s="12" t="s">
        <v>20</v>
      </c>
      <c r="D49" s="12">
        <v>5</v>
      </c>
      <c r="E49" s="11">
        <v>2023</v>
      </c>
      <c r="F49" s="76"/>
      <c r="G49" s="77"/>
      <c r="H49" s="77"/>
      <c r="I49" s="77"/>
      <c r="J49" s="77"/>
      <c r="K49" s="77"/>
      <c r="L49" s="78"/>
      <c r="M49" s="67"/>
    </row>
    <row r="50" spans="1:13" ht="18.600000000000001" customHeight="1">
      <c r="A50" s="92"/>
      <c r="B50" s="73"/>
      <c r="C50" s="19" t="s">
        <v>20</v>
      </c>
      <c r="D50" s="48" t="s">
        <v>93</v>
      </c>
      <c r="E50" s="20">
        <v>2024</v>
      </c>
      <c r="F50" s="79"/>
      <c r="G50" s="80"/>
      <c r="H50" s="80"/>
      <c r="I50" s="80"/>
      <c r="J50" s="80"/>
      <c r="K50" s="80"/>
      <c r="L50" s="81"/>
      <c r="M50" s="82"/>
    </row>
    <row r="51" spans="1:13" ht="21.6" customHeight="1">
      <c r="A51" s="69" t="s">
        <v>45</v>
      </c>
      <c r="B51" s="71" t="s">
        <v>50</v>
      </c>
      <c r="C51" s="12" t="s">
        <v>25</v>
      </c>
      <c r="D51" s="12">
        <v>0</v>
      </c>
      <c r="E51" s="11">
        <v>2020</v>
      </c>
      <c r="F51" s="46" t="s">
        <v>5</v>
      </c>
      <c r="G51" s="34">
        <f t="shared" si="1"/>
        <v>30</v>
      </c>
      <c r="H51" s="34">
        <f>SUM(H52:H53)</f>
        <v>0</v>
      </c>
      <c r="I51" s="34">
        <f t="shared" ref="I51:L51" si="16">SUM(I52:I53)</f>
        <v>0</v>
      </c>
      <c r="J51" s="34">
        <f t="shared" si="16"/>
        <v>10</v>
      </c>
      <c r="K51" s="34">
        <f t="shared" si="16"/>
        <v>10</v>
      </c>
      <c r="L51" s="34">
        <f t="shared" si="16"/>
        <v>10</v>
      </c>
      <c r="M51" s="66" t="s">
        <v>21</v>
      </c>
    </row>
    <row r="52" spans="1:13" ht="17.45" customHeight="1">
      <c r="A52" s="70"/>
      <c r="B52" s="72"/>
      <c r="C52" s="12" t="s">
        <v>25</v>
      </c>
      <c r="D52" s="19" t="s">
        <v>94</v>
      </c>
      <c r="E52" s="11">
        <v>2021</v>
      </c>
      <c r="F52" s="46" t="s">
        <v>7</v>
      </c>
      <c r="G52" s="34">
        <f t="shared" si="1"/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67"/>
    </row>
    <row r="53" spans="1:13" ht="17.45" customHeight="1">
      <c r="A53" s="70"/>
      <c r="B53" s="72"/>
      <c r="C53" s="13" t="s">
        <v>74</v>
      </c>
      <c r="D53" s="19" t="s">
        <v>94</v>
      </c>
      <c r="E53" s="11">
        <v>2022</v>
      </c>
      <c r="F53" s="46" t="s">
        <v>6</v>
      </c>
      <c r="G53" s="34">
        <f t="shared" si="1"/>
        <v>30</v>
      </c>
      <c r="H53" s="47">
        <v>0</v>
      </c>
      <c r="I53" s="47">
        <v>0</v>
      </c>
      <c r="J53" s="47">
        <v>10</v>
      </c>
      <c r="K53" s="47">
        <v>10</v>
      </c>
      <c r="L53" s="47">
        <v>10</v>
      </c>
      <c r="M53" s="67"/>
    </row>
    <row r="54" spans="1:13" ht="17.45" customHeight="1">
      <c r="A54" s="70"/>
      <c r="B54" s="72"/>
      <c r="C54" s="13" t="s">
        <v>74</v>
      </c>
      <c r="D54" s="19" t="s">
        <v>94</v>
      </c>
      <c r="E54" s="11">
        <v>2023</v>
      </c>
      <c r="F54" s="76"/>
      <c r="G54" s="77"/>
      <c r="H54" s="77"/>
      <c r="I54" s="77"/>
      <c r="J54" s="77"/>
      <c r="K54" s="77"/>
      <c r="L54" s="78"/>
      <c r="M54" s="67"/>
    </row>
    <row r="55" spans="1:13" ht="17.45" customHeight="1">
      <c r="A55" s="92"/>
      <c r="B55" s="73"/>
      <c r="C55" s="13" t="s">
        <v>74</v>
      </c>
      <c r="D55" s="48" t="s">
        <v>94</v>
      </c>
      <c r="E55" s="20">
        <v>2024</v>
      </c>
      <c r="F55" s="79"/>
      <c r="G55" s="80"/>
      <c r="H55" s="80"/>
      <c r="I55" s="80"/>
      <c r="J55" s="80"/>
      <c r="K55" s="80"/>
      <c r="L55" s="81"/>
      <c r="M55" s="82"/>
    </row>
    <row r="56" spans="1:13" ht="19.899999999999999" customHeight="1">
      <c r="A56" s="69" t="s">
        <v>47</v>
      </c>
      <c r="B56" s="71" t="s">
        <v>26</v>
      </c>
      <c r="C56" s="12" t="s">
        <v>20</v>
      </c>
      <c r="D56" s="12" t="s">
        <v>46</v>
      </c>
      <c r="E56" s="11">
        <v>2020</v>
      </c>
      <c r="F56" s="46" t="s">
        <v>5</v>
      </c>
      <c r="G56" s="34">
        <f t="shared" si="1"/>
        <v>400</v>
      </c>
      <c r="H56" s="34">
        <f>SUM(H57:H58)</f>
        <v>200</v>
      </c>
      <c r="I56" s="34">
        <f>SUM(I57:I58)</f>
        <v>200</v>
      </c>
      <c r="J56" s="34">
        <f t="shared" ref="J56:L56" si="17">SUM(J57:J58)</f>
        <v>0</v>
      </c>
      <c r="K56" s="34">
        <f t="shared" si="17"/>
        <v>0</v>
      </c>
      <c r="L56" s="34">
        <f t="shared" si="17"/>
        <v>0</v>
      </c>
      <c r="M56" s="66" t="s">
        <v>27</v>
      </c>
    </row>
    <row r="57" spans="1:13" ht="18" customHeight="1">
      <c r="A57" s="70"/>
      <c r="B57" s="72"/>
      <c r="C57" s="12" t="s">
        <v>20</v>
      </c>
      <c r="D57" s="19" t="s">
        <v>46</v>
      </c>
      <c r="E57" s="11">
        <v>2021</v>
      </c>
      <c r="F57" s="46" t="s">
        <v>7</v>
      </c>
      <c r="G57" s="34">
        <f t="shared" si="1"/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67"/>
    </row>
    <row r="58" spans="1:13" ht="18" customHeight="1">
      <c r="A58" s="70"/>
      <c r="B58" s="72"/>
      <c r="C58" s="12" t="s">
        <v>20</v>
      </c>
      <c r="D58" s="12">
        <v>0</v>
      </c>
      <c r="E58" s="11">
        <v>2022</v>
      </c>
      <c r="F58" s="46" t="s">
        <v>6</v>
      </c>
      <c r="G58" s="34">
        <f t="shared" si="1"/>
        <v>400</v>
      </c>
      <c r="H58" s="47">
        <v>200</v>
      </c>
      <c r="I58" s="47">
        <v>200</v>
      </c>
      <c r="J58" s="47">
        <v>0</v>
      </c>
      <c r="K58" s="47">
        <v>0</v>
      </c>
      <c r="L58" s="47">
        <v>0</v>
      </c>
      <c r="M58" s="67"/>
    </row>
    <row r="59" spans="1:13" ht="18" customHeight="1">
      <c r="A59" s="70"/>
      <c r="B59" s="72"/>
      <c r="C59" s="12" t="s">
        <v>20</v>
      </c>
      <c r="D59" s="12">
        <v>0</v>
      </c>
      <c r="E59" s="11">
        <v>2023</v>
      </c>
      <c r="F59" s="76"/>
      <c r="G59" s="77"/>
      <c r="H59" s="77"/>
      <c r="I59" s="77"/>
      <c r="J59" s="77"/>
      <c r="K59" s="77"/>
      <c r="L59" s="78"/>
      <c r="M59" s="67"/>
    </row>
    <row r="60" spans="1:13" ht="18" customHeight="1">
      <c r="A60" s="92"/>
      <c r="B60" s="73"/>
      <c r="C60" s="19" t="s">
        <v>20</v>
      </c>
      <c r="D60" s="48" t="s">
        <v>95</v>
      </c>
      <c r="E60" s="20">
        <v>2024</v>
      </c>
      <c r="F60" s="79"/>
      <c r="G60" s="80"/>
      <c r="H60" s="80"/>
      <c r="I60" s="80"/>
      <c r="J60" s="80"/>
      <c r="K60" s="80"/>
      <c r="L60" s="81"/>
      <c r="M60" s="82"/>
    </row>
    <row r="61" spans="1:13" ht="22.9" customHeight="1">
      <c r="A61" s="83" t="s">
        <v>48</v>
      </c>
      <c r="B61" s="86" t="s">
        <v>78</v>
      </c>
      <c r="C61" s="39" t="s">
        <v>86</v>
      </c>
      <c r="D61" s="39" t="s">
        <v>86</v>
      </c>
      <c r="E61" s="40" t="s">
        <v>86</v>
      </c>
      <c r="F61" s="40" t="s">
        <v>5</v>
      </c>
      <c r="G61" s="35">
        <f t="shared" si="1"/>
        <v>320</v>
      </c>
      <c r="H61" s="35">
        <f>SUM(H62:H63)</f>
        <v>80</v>
      </c>
      <c r="I61" s="35">
        <f t="shared" ref="I61:L61" si="18">SUM(I62:I63)</f>
        <v>60</v>
      </c>
      <c r="J61" s="35">
        <f t="shared" si="18"/>
        <v>60</v>
      </c>
      <c r="K61" s="35">
        <f t="shared" si="18"/>
        <v>60</v>
      </c>
      <c r="L61" s="35">
        <f t="shared" si="18"/>
        <v>60</v>
      </c>
      <c r="M61" s="89" t="s">
        <v>28</v>
      </c>
    </row>
    <row r="62" spans="1:13" ht="16.149999999999999" customHeight="1">
      <c r="A62" s="84"/>
      <c r="B62" s="87"/>
      <c r="C62" s="39" t="s">
        <v>86</v>
      </c>
      <c r="D62" s="39" t="s">
        <v>86</v>
      </c>
      <c r="E62" s="40" t="s">
        <v>86</v>
      </c>
      <c r="F62" s="40" t="s">
        <v>7</v>
      </c>
      <c r="G62" s="35">
        <f t="shared" si="1"/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90"/>
    </row>
    <row r="63" spans="1:13" ht="16.149999999999999" customHeight="1">
      <c r="A63" s="84"/>
      <c r="B63" s="87"/>
      <c r="C63" s="39" t="s">
        <v>86</v>
      </c>
      <c r="D63" s="39" t="s">
        <v>86</v>
      </c>
      <c r="E63" s="40" t="s">
        <v>86</v>
      </c>
      <c r="F63" s="40" t="s">
        <v>6</v>
      </c>
      <c r="G63" s="35">
        <f t="shared" si="1"/>
        <v>320</v>
      </c>
      <c r="H63" s="35">
        <f>H68</f>
        <v>80</v>
      </c>
      <c r="I63" s="35">
        <f t="shared" ref="I63:K63" si="19">I68</f>
        <v>60</v>
      </c>
      <c r="J63" s="35">
        <f t="shared" si="19"/>
        <v>60</v>
      </c>
      <c r="K63" s="35">
        <f t="shared" si="19"/>
        <v>60</v>
      </c>
      <c r="L63" s="35">
        <f t="shared" ref="L63" si="20">L68</f>
        <v>60</v>
      </c>
      <c r="M63" s="90"/>
    </row>
    <row r="64" spans="1:13" ht="16.149999999999999" customHeight="1">
      <c r="A64" s="84"/>
      <c r="B64" s="87"/>
      <c r="C64" s="39" t="s">
        <v>86</v>
      </c>
      <c r="D64" s="39" t="s">
        <v>86</v>
      </c>
      <c r="E64" s="40" t="s">
        <v>86</v>
      </c>
      <c r="F64" s="93"/>
      <c r="G64" s="94"/>
      <c r="H64" s="94"/>
      <c r="I64" s="94"/>
      <c r="J64" s="94"/>
      <c r="K64" s="94"/>
      <c r="L64" s="95"/>
      <c r="M64" s="90"/>
    </row>
    <row r="65" spans="1:13" ht="16.149999999999999" customHeight="1">
      <c r="A65" s="85"/>
      <c r="B65" s="88"/>
      <c r="C65" s="39" t="s">
        <v>86</v>
      </c>
      <c r="D65" s="39" t="s">
        <v>86</v>
      </c>
      <c r="E65" s="38" t="s">
        <v>86</v>
      </c>
      <c r="F65" s="96"/>
      <c r="G65" s="97"/>
      <c r="H65" s="97"/>
      <c r="I65" s="97"/>
      <c r="J65" s="97"/>
      <c r="K65" s="97"/>
      <c r="L65" s="98"/>
      <c r="M65" s="91"/>
    </row>
    <row r="66" spans="1:13" ht="25.9" customHeight="1">
      <c r="A66" s="69" t="s">
        <v>49</v>
      </c>
      <c r="B66" s="71" t="s">
        <v>96</v>
      </c>
      <c r="C66" s="19" t="s">
        <v>97</v>
      </c>
      <c r="D66" s="19" t="s">
        <v>98</v>
      </c>
      <c r="E66" s="18">
        <v>2020</v>
      </c>
      <c r="F66" s="46" t="s">
        <v>5</v>
      </c>
      <c r="G66" s="34">
        <f t="shared" si="1"/>
        <v>320</v>
      </c>
      <c r="H66" s="34">
        <f>SUM(H67:H68)</f>
        <v>80</v>
      </c>
      <c r="I66" s="34">
        <f t="shared" ref="I66:L66" si="21">SUM(I67:I68)</f>
        <v>60</v>
      </c>
      <c r="J66" s="34">
        <f t="shared" si="21"/>
        <v>60</v>
      </c>
      <c r="K66" s="34">
        <f t="shared" si="21"/>
        <v>60</v>
      </c>
      <c r="L66" s="34">
        <f t="shared" si="21"/>
        <v>60</v>
      </c>
      <c r="M66" s="66" t="s">
        <v>28</v>
      </c>
    </row>
    <row r="67" spans="1:13" ht="20.25" customHeight="1">
      <c r="A67" s="70"/>
      <c r="B67" s="72"/>
      <c r="C67" s="19" t="s">
        <v>97</v>
      </c>
      <c r="D67" s="19" t="s">
        <v>107</v>
      </c>
      <c r="E67" s="11">
        <v>2021</v>
      </c>
      <c r="F67" s="46" t="s">
        <v>7</v>
      </c>
      <c r="G67" s="34">
        <f t="shared" si="1"/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67"/>
    </row>
    <row r="68" spans="1:13">
      <c r="A68" s="70"/>
      <c r="B68" s="72"/>
      <c r="C68" s="19" t="s">
        <v>97</v>
      </c>
      <c r="D68" s="19" t="s">
        <v>98</v>
      </c>
      <c r="E68" s="11">
        <v>2022</v>
      </c>
      <c r="F68" s="46" t="s">
        <v>6</v>
      </c>
      <c r="G68" s="34">
        <f t="shared" si="1"/>
        <v>320</v>
      </c>
      <c r="H68" s="47">
        <v>80</v>
      </c>
      <c r="I68" s="47">
        <v>60</v>
      </c>
      <c r="J68" s="47">
        <v>60</v>
      </c>
      <c r="K68" s="47">
        <v>60</v>
      </c>
      <c r="L68" s="47">
        <v>60</v>
      </c>
      <c r="M68" s="67"/>
    </row>
    <row r="69" spans="1:13">
      <c r="A69" s="70"/>
      <c r="B69" s="72"/>
      <c r="C69" s="19" t="s">
        <v>97</v>
      </c>
      <c r="D69" s="19" t="s">
        <v>98</v>
      </c>
      <c r="E69" s="11">
        <v>2023</v>
      </c>
      <c r="F69" s="76"/>
      <c r="G69" s="77"/>
      <c r="H69" s="77"/>
      <c r="I69" s="77"/>
      <c r="J69" s="77"/>
      <c r="K69" s="77"/>
      <c r="L69" s="78"/>
      <c r="M69" s="67"/>
    </row>
    <row r="70" spans="1:13">
      <c r="A70" s="70"/>
      <c r="B70" s="73"/>
      <c r="C70" s="19" t="s">
        <v>97</v>
      </c>
      <c r="D70" s="19" t="s">
        <v>98</v>
      </c>
      <c r="E70" s="18">
        <v>2024</v>
      </c>
      <c r="F70" s="79"/>
      <c r="G70" s="80"/>
      <c r="H70" s="80"/>
      <c r="I70" s="80"/>
      <c r="J70" s="80"/>
      <c r="K70" s="80"/>
      <c r="L70" s="81"/>
      <c r="M70" s="67"/>
    </row>
    <row r="71" spans="1:13" s="25" customFormat="1" ht="19.149999999999999" customHeight="1">
      <c r="A71" s="74"/>
      <c r="B71" s="68" t="s">
        <v>29</v>
      </c>
      <c r="C71" s="68" t="s">
        <v>86</v>
      </c>
      <c r="D71" s="68" t="s">
        <v>86</v>
      </c>
      <c r="E71" s="75" t="s">
        <v>86</v>
      </c>
      <c r="F71" s="46" t="s">
        <v>5</v>
      </c>
      <c r="G71" s="34">
        <f>SUM(H71:L71)</f>
        <v>2846.7227600000001</v>
      </c>
      <c r="H71" s="34">
        <f>SUM(H72:H73)</f>
        <v>700</v>
      </c>
      <c r="I71" s="34">
        <f t="shared" ref="I71" si="22">SUM(I72:I73)</f>
        <v>886.72275999999999</v>
      </c>
      <c r="J71" s="34">
        <f t="shared" ref="J71" si="23">SUM(J72:J73)</f>
        <v>420</v>
      </c>
      <c r="K71" s="34">
        <f t="shared" ref="K71" si="24">SUM(K72:K73)</f>
        <v>420</v>
      </c>
      <c r="L71" s="34">
        <f t="shared" ref="L71" si="25">SUM(L72:L73)</f>
        <v>420</v>
      </c>
      <c r="M71" s="75" t="s">
        <v>79</v>
      </c>
    </row>
    <row r="72" spans="1:13" s="25" customFormat="1" ht="32.25" customHeight="1">
      <c r="A72" s="74"/>
      <c r="B72" s="68"/>
      <c r="C72" s="68"/>
      <c r="D72" s="68"/>
      <c r="E72" s="75"/>
      <c r="F72" s="46" t="s">
        <v>7</v>
      </c>
      <c r="G72" s="34">
        <f t="shared" ref="G72:G73" si="26">SUM(H72:L72)</f>
        <v>0</v>
      </c>
      <c r="H72" s="34">
        <f>H12+H37</f>
        <v>0</v>
      </c>
      <c r="I72" s="34">
        <f t="shared" ref="I72:L72" si="27">I12+I37</f>
        <v>0</v>
      </c>
      <c r="J72" s="34">
        <f t="shared" si="27"/>
        <v>0</v>
      </c>
      <c r="K72" s="34">
        <f t="shared" si="27"/>
        <v>0</v>
      </c>
      <c r="L72" s="34">
        <f t="shared" si="27"/>
        <v>0</v>
      </c>
      <c r="M72" s="75"/>
    </row>
    <row r="73" spans="1:13" s="25" customFormat="1" ht="28.5" customHeight="1">
      <c r="A73" s="74"/>
      <c r="B73" s="68"/>
      <c r="C73" s="68"/>
      <c r="D73" s="68"/>
      <c r="E73" s="75"/>
      <c r="F73" s="46" t="s">
        <v>6</v>
      </c>
      <c r="G73" s="34">
        <f t="shared" si="26"/>
        <v>2846.7227600000001</v>
      </c>
      <c r="H73" s="34">
        <f>H13+H38</f>
        <v>700</v>
      </c>
      <c r="I73" s="34">
        <f t="shared" ref="I73:L73" si="28">I13+I38</f>
        <v>886.72275999999999</v>
      </c>
      <c r="J73" s="34">
        <f t="shared" si="28"/>
        <v>420</v>
      </c>
      <c r="K73" s="34">
        <f t="shared" si="28"/>
        <v>420</v>
      </c>
      <c r="L73" s="34">
        <f t="shared" si="28"/>
        <v>420</v>
      </c>
      <c r="M73" s="75"/>
    </row>
    <row r="74" spans="1:13" s="25" customFormat="1"/>
  </sheetData>
  <mergeCells count="71">
    <mergeCell ref="H1:M1"/>
    <mergeCell ref="M71:M73"/>
    <mergeCell ref="A6:A10"/>
    <mergeCell ref="F6:F10"/>
    <mergeCell ref="G6:G10"/>
    <mergeCell ref="C9:C10"/>
    <mergeCell ref="A3:M4"/>
    <mergeCell ref="C6:D8"/>
    <mergeCell ref="E6:E10"/>
    <mergeCell ref="M6:M10"/>
    <mergeCell ref="D9:D10"/>
    <mergeCell ref="H9:H10"/>
    <mergeCell ref="I9:I10"/>
    <mergeCell ref="K9:K10"/>
    <mergeCell ref="B6:B10"/>
    <mergeCell ref="J9:J10"/>
    <mergeCell ref="L9:L10"/>
    <mergeCell ref="H6:L8"/>
    <mergeCell ref="M11:M15"/>
    <mergeCell ref="A11:A15"/>
    <mergeCell ref="B11:B15"/>
    <mergeCell ref="A16:A20"/>
    <mergeCell ref="B16:B20"/>
    <mergeCell ref="M16:M20"/>
    <mergeCell ref="F14:L15"/>
    <mergeCell ref="F19:L20"/>
    <mergeCell ref="M21:M25"/>
    <mergeCell ref="A26:A30"/>
    <mergeCell ref="B26:B30"/>
    <mergeCell ref="M26:M30"/>
    <mergeCell ref="B21:B25"/>
    <mergeCell ref="A21:A25"/>
    <mergeCell ref="F24:L25"/>
    <mergeCell ref="F29:L30"/>
    <mergeCell ref="M31:M35"/>
    <mergeCell ref="A36:A40"/>
    <mergeCell ref="B36:B40"/>
    <mergeCell ref="M36:M40"/>
    <mergeCell ref="A31:A35"/>
    <mergeCell ref="B31:B35"/>
    <mergeCell ref="F34:L35"/>
    <mergeCell ref="F39:L40"/>
    <mergeCell ref="M41:M45"/>
    <mergeCell ref="A41:A45"/>
    <mergeCell ref="B41:B45"/>
    <mergeCell ref="F44:L45"/>
    <mergeCell ref="M46:M50"/>
    <mergeCell ref="A51:A55"/>
    <mergeCell ref="B51:B55"/>
    <mergeCell ref="M51:M55"/>
    <mergeCell ref="A46:A50"/>
    <mergeCell ref="B46:B50"/>
    <mergeCell ref="F49:L50"/>
    <mergeCell ref="F54:L55"/>
    <mergeCell ref="M56:M60"/>
    <mergeCell ref="A61:A65"/>
    <mergeCell ref="B61:B65"/>
    <mergeCell ref="M61:M65"/>
    <mergeCell ref="A56:A60"/>
    <mergeCell ref="B56:B60"/>
    <mergeCell ref="F59:L60"/>
    <mergeCell ref="F64:L65"/>
    <mergeCell ref="M66:M70"/>
    <mergeCell ref="B71:B73"/>
    <mergeCell ref="C71:C73"/>
    <mergeCell ref="D71:D73"/>
    <mergeCell ref="A66:A70"/>
    <mergeCell ref="B66:B70"/>
    <mergeCell ref="A71:A73"/>
    <mergeCell ref="E71:E73"/>
    <mergeCell ref="F69:L70"/>
  </mergeCells>
  <pageMargins left="0.19685039370078741" right="0.15748031496062992" top="0.19685039370078741" bottom="0.19685039370078741" header="0.31496062992125984" footer="0.31496062992125984"/>
  <pageSetup paperSize="9" scale="5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workbookViewId="0">
      <selection activeCell="B13" sqref="B13:C13"/>
    </sheetView>
  </sheetViews>
  <sheetFormatPr defaultRowHeight="15"/>
  <cols>
    <col min="1" max="1" width="3.85546875" customWidth="1"/>
    <col min="2" max="2" width="9.140625" hidden="1" customWidth="1"/>
    <col min="3" max="3" width="71.7109375" customWidth="1"/>
    <col min="4" max="4" width="11.5703125" customWidth="1"/>
    <col min="5" max="5" width="14.28515625" customWidth="1"/>
    <col min="6" max="7" width="14.140625" customWidth="1"/>
    <col min="8" max="8" width="16.85546875" customWidth="1"/>
    <col min="9" max="9" width="15.42578125" customWidth="1"/>
  </cols>
  <sheetData>
    <row r="1" spans="1:9" ht="54" customHeight="1">
      <c r="E1" s="154" t="s">
        <v>84</v>
      </c>
      <c r="F1" s="154"/>
      <c r="G1" s="154"/>
      <c r="H1" s="154"/>
      <c r="I1" s="154"/>
    </row>
    <row r="2" spans="1:9" ht="15.75">
      <c r="A2" s="7" t="s">
        <v>51</v>
      </c>
    </row>
    <row r="3" spans="1:9" ht="37.15" customHeight="1">
      <c r="A3" s="158" t="s">
        <v>52</v>
      </c>
      <c r="B3" s="158"/>
      <c r="C3" s="158"/>
      <c r="D3" s="158"/>
      <c r="E3" s="158"/>
      <c r="F3" s="158"/>
      <c r="G3" s="158"/>
      <c r="H3" s="158"/>
      <c r="I3" s="158"/>
    </row>
    <row r="4" spans="1:9" ht="18.75">
      <c r="A4" s="1"/>
    </row>
    <row r="5" spans="1:9" ht="41.25" customHeight="1">
      <c r="A5" s="164" t="s">
        <v>11</v>
      </c>
      <c r="B5" s="164" t="s">
        <v>67</v>
      </c>
      <c r="C5" s="164"/>
      <c r="D5" s="164" t="s">
        <v>68</v>
      </c>
      <c r="E5" s="164" t="s">
        <v>72</v>
      </c>
      <c r="F5" s="164" t="s">
        <v>53</v>
      </c>
      <c r="G5" s="164" t="s">
        <v>54</v>
      </c>
      <c r="H5" s="164" t="s">
        <v>69</v>
      </c>
      <c r="I5" s="164" t="s">
        <v>87</v>
      </c>
    </row>
    <row r="6" spans="1:9" ht="6.75" customHeight="1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3.45" customHeight="1">
      <c r="A7" s="159" t="s">
        <v>4</v>
      </c>
      <c r="B7" s="160"/>
      <c r="C7" s="160"/>
      <c r="D7" s="160"/>
      <c r="E7" s="160"/>
      <c r="F7" s="160"/>
      <c r="G7" s="160"/>
      <c r="H7" s="160"/>
      <c r="I7" s="161"/>
    </row>
    <row r="8" spans="1:9" ht="18.600000000000001" customHeight="1">
      <c r="A8" s="159" t="s">
        <v>8</v>
      </c>
      <c r="B8" s="160"/>
      <c r="C8" s="160"/>
      <c r="D8" s="160"/>
      <c r="E8" s="160"/>
      <c r="F8" s="160"/>
      <c r="G8" s="160"/>
      <c r="H8" s="160"/>
      <c r="I8" s="161"/>
    </row>
    <row r="9" spans="1:9" ht="23.45" customHeight="1">
      <c r="A9" s="165" t="s">
        <v>88</v>
      </c>
      <c r="B9" s="166"/>
      <c r="C9" s="166"/>
      <c r="D9" s="166"/>
      <c r="E9" s="166"/>
      <c r="F9" s="166"/>
      <c r="G9" s="166"/>
      <c r="H9" s="166"/>
      <c r="I9" s="167"/>
    </row>
    <row r="10" spans="1:9" ht="24" customHeight="1">
      <c r="A10" s="26" t="s">
        <v>13</v>
      </c>
      <c r="B10" s="162" t="s">
        <v>109</v>
      </c>
      <c r="C10" s="163"/>
      <c r="D10" s="26" t="s">
        <v>55</v>
      </c>
      <c r="E10" s="26">
        <v>70</v>
      </c>
      <c r="F10" s="50" t="s">
        <v>110</v>
      </c>
      <c r="G10" s="26">
        <v>150</v>
      </c>
      <c r="H10" s="26">
        <v>150</v>
      </c>
      <c r="I10" s="27">
        <v>150</v>
      </c>
    </row>
    <row r="11" spans="1:9" ht="48" customHeight="1">
      <c r="A11" s="26" t="s">
        <v>56</v>
      </c>
      <c r="B11" s="162" t="s">
        <v>22</v>
      </c>
      <c r="C11" s="163"/>
      <c r="D11" s="26" t="s">
        <v>20</v>
      </c>
      <c r="E11" s="26">
        <v>7</v>
      </c>
      <c r="F11" s="50" t="s">
        <v>105</v>
      </c>
      <c r="G11" s="26">
        <v>8</v>
      </c>
      <c r="H11" s="26">
        <v>8</v>
      </c>
      <c r="I11" s="27">
        <v>8</v>
      </c>
    </row>
    <row r="12" spans="1:9" ht="18" customHeight="1">
      <c r="A12" s="168" t="s">
        <v>90</v>
      </c>
      <c r="B12" s="169"/>
      <c r="C12" s="169"/>
      <c r="D12" s="169"/>
      <c r="E12" s="169"/>
      <c r="F12" s="169"/>
      <c r="G12" s="169"/>
      <c r="H12" s="169"/>
      <c r="I12" s="170"/>
    </row>
    <row r="13" spans="1:9" ht="33" customHeight="1">
      <c r="A13" s="26" t="s">
        <v>57</v>
      </c>
      <c r="B13" s="162" t="s">
        <v>58</v>
      </c>
      <c r="C13" s="163"/>
      <c r="D13" s="26" t="s">
        <v>59</v>
      </c>
      <c r="E13" s="26">
        <v>1600</v>
      </c>
      <c r="F13" s="50" t="s">
        <v>106</v>
      </c>
      <c r="G13" s="26" t="s">
        <v>70</v>
      </c>
      <c r="H13" s="26">
        <v>2500</v>
      </c>
      <c r="I13" s="27">
        <v>2550</v>
      </c>
    </row>
    <row r="14" spans="1:9" ht="21.6" customHeight="1">
      <c r="A14" s="168" t="s">
        <v>111</v>
      </c>
      <c r="B14" s="169"/>
      <c r="C14" s="169"/>
      <c r="D14" s="169"/>
      <c r="E14" s="169"/>
      <c r="F14" s="169"/>
      <c r="G14" s="169"/>
      <c r="H14" s="169"/>
      <c r="I14" s="170"/>
    </row>
    <row r="15" spans="1:9" ht="33.75" customHeight="1">
      <c r="A15" s="26" t="s">
        <v>60</v>
      </c>
      <c r="B15" s="162" t="s">
        <v>89</v>
      </c>
      <c r="C15" s="163"/>
      <c r="D15" s="26" t="s">
        <v>20</v>
      </c>
      <c r="E15" s="26">
        <v>36</v>
      </c>
      <c r="F15" s="50" t="s">
        <v>108</v>
      </c>
      <c r="G15" s="26" t="s">
        <v>71</v>
      </c>
      <c r="H15" s="26">
        <v>20</v>
      </c>
      <c r="I15" s="27">
        <v>20</v>
      </c>
    </row>
    <row r="16" spans="1:9" ht="24.75" customHeight="1">
      <c r="A16" s="171" t="s">
        <v>62</v>
      </c>
      <c r="B16" s="172"/>
      <c r="C16" s="172"/>
      <c r="D16" s="172"/>
      <c r="E16" s="172"/>
      <c r="F16" s="172"/>
      <c r="G16" s="172"/>
      <c r="H16" s="172"/>
      <c r="I16" s="173"/>
    </row>
    <row r="17" spans="1:9" ht="29.45" customHeight="1">
      <c r="A17" s="168" t="s">
        <v>104</v>
      </c>
      <c r="B17" s="169"/>
      <c r="C17" s="169"/>
      <c r="D17" s="169"/>
      <c r="E17" s="169"/>
      <c r="F17" s="169"/>
      <c r="G17" s="169"/>
      <c r="H17" s="169"/>
      <c r="I17" s="170"/>
    </row>
    <row r="18" spans="1:9" ht="37.5" customHeight="1">
      <c r="A18" s="50" t="s">
        <v>61</v>
      </c>
      <c r="B18" s="162" t="s">
        <v>63</v>
      </c>
      <c r="C18" s="163"/>
      <c r="D18" s="26" t="s">
        <v>59</v>
      </c>
      <c r="E18" s="26" t="s">
        <v>83</v>
      </c>
      <c r="F18" s="26">
        <v>3200</v>
      </c>
      <c r="G18" s="26" t="s">
        <v>73</v>
      </c>
      <c r="H18" s="26">
        <v>3200</v>
      </c>
      <c r="I18" s="27">
        <v>3200</v>
      </c>
    </row>
    <row r="19" spans="1:9" ht="22.15" customHeight="1">
      <c r="A19" s="168" t="s">
        <v>100</v>
      </c>
      <c r="B19" s="169"/>
      <c r="C19" s="169"/>
      <c r="D19" s="169"/>
      <c r="E19" s="169"/>
      <c r="F19" s="169"/>
      <c r="G19" s="169"/>
      <c r="H19" s="169"/>
      <c r="I19" s="170"/>
    </row>
    <row r="20" spans="1:9" ht="69" customHeight="1">
      <c r="A20" s="50" t="s">
        <v>101</v>
      </c>
      <c r="B20" s="162" t="s">
        <v>64</v>
      </c>
      <c r="C20" s="163"/>
      <c r="D20" s="49" t="s">
        <v>99</v>
      </c>
      <c r="E20" s="26">
        <v>0</v>
      </c>
      <c r="F20" s="49" t="s">
        <v>94</v>
      </c>
      <c r="G20" s="49" t="s">
        <v>94</v>
      </c>
      <c r="H20" s="49" t="s">
        <v>94</v>
      </c>
      <c r="I20" s="49" t="s">
        <v>94</v>
      </c>
    </row>
    <row r="21" spans="1:9" ht="21.75" customHeight="1">
      <c r="A21" s="165" t="s">
        <v>103</v>
      </c>
      <c r="B21" s="166"/>
      <c r="C21" s="166"/>
      <c r="D21" s="166"/>
      <c r="E21" s="166"/>
      <c r="F21" s="166"/>
      <c r="G21" s="166"/>
      <c r="H21" s="166"/>
      <c r="I21" s="167"/>
    </row>
    <row r="22" spans="1:9" ht="31.5" customHeight="1">
      <c r="A22" s="28" t="s">
        <v>102</v>
      </c>
      <c r="B22" s="174" t="s">
        <v>65</v>
      </c>
      <c r="C22" s="175"/>
      <c r="D22" s="28" t="s">
        <v>82</v>
      </c>
      <c r="E22" s="28">
        <v>40</v>
      </c>
      <c r="F22" s="28">
        <v>139</v>
      </c>
      <c r="G22" s="28">
        <v>40</v>
      </c>
      <c r="H22" s="28">
        <v>40</v>
      </c>
      <c r="I22" s="27">
        <v>40</v>
      </c>
    </row>
    <row r="23" spans="1:9" ht="18.75">
      <c r="A23" s="9"/>
      <c r="B23" s="9"/>
      <c r="C23" s="9"/>
      <c r="D23" s="9"/>
      <c r="E23" s="9"/>
      <c r="F23" s="9"/>
      <c r="G23" s="9"/>
      <c r="I23" s="14" t="s">
        <v>66</v>
      </c>
    </row>
    <row r="24" spans="1:9" ht="15.75">
      <c r="A24" s="10"/>
    </row>
    <row r="25" spans="1:9" ht="15.75">
      <c r="A25" s="8"/>
    </row>
    <row r="26" spans="1:9" ht="15.75">
      <c r="B26" s="8" t="s">
        <v>66</v>
      </c>
    </row>
  </sheetData>
  <mergeCells count="26">
    <mergeCell ref="B22:C22"/>
    <mergeCell ref="A5:A6"/>
    <mergeCell ref="B5:C6"/>
    <mergeCell ref="D5:D6"/>
    <mergeCell ref="G5:G6"/>
    <mergeCell ref="B15:C15"/>
    <mergeCell ref="B10:C10"/>
    <mergeCell ref="A19:I19"/>
    <mergeCell ref="A21:I21"/>
    <mergeCell ref="I5:I6"/>
    <mergeCell ref="B20:C20"/>
    <mergeCell ref="E1:I1"/>
    <mergeCell ref="A3:I3"/>
    <mergeCell ref="A7:I7"/>
    <mergeCell ref="A8:I8"/>
    <mergeCell ref="B18:C18"/>
    <mergeCell ref="B13:C13"/>
    <mergeCell ref="E5:E6"/>
    <mergeCell ref="F5:F6"/>
    <mergeCell ref="H5:H6"/>
    <mergeCell ref="B11:C11"/>
    <mergeCell ref="A9:I9"/>
    <mergeCell ref="A12:I12"/>
    <mergeCell ref="A14:I14"/>
    <mergeCell ref="A16:I16"/>
    <mergeCell ref="A17:I17"/>
  </mergeCells>
  <pageMargins left="0.78740157480314965" right="0.39370078740157483" top="0.19685039370078741" bottom="0.19685039370078741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Приложенние 2 </vt:lpstr>
      <vt:lpstr>Приложение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2021-12-22T04:29:24Z</dcterms:modified>
</cp:coreProperties>
</file>